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20260131 - Stavební úpra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'K20260131 - Stavební úpra...'!$C$133:$K$278</definedName>
    <definedName name="_xlnm.Print_Area" localSheetId="1">'K20260131 - Stavební úpra...'!$C$4:$J$76,'K20260131 - Stavební úpra...'!$C$82:$J$117,'K20260131 - Stavební úpra...'!$C$123:$J$278</definedName>
    <definedName name="_xlnm.Print_Titles" localSheetId="1">'K20260131 - Stavební úpra...'!$133:$133</definedName>
  </definedNames>
  <calcPr/>
</workbook>
</file>

<file path=xl/calcChain.xml><?xml version="1.0" encoding="utf-8"?>
<calcChain xmlns="http://schemas.openxmlformats.org/spreadsheetml/2006/main">
  <c i="1" l="1" r="AX95"/>
  <c i="2" r="J35"/>
  <c r="J34"/>
  <c i="1" r="AY95"/>
  <c i="2" r="J33"/>
  <c r="BI278"/>
  <c r="BH278"/>
  <c r="BG278"/>
  <c r="BF278"/>
  <c r="T278"/>
  <c r="T277"/>
  <c r="R278"/>
  <c r="R277"/>
  <c r="P278"/>
  <c r="P277"/>
  <c r="BI276"/>
  <c r="BH276"/>
  <c r="BG276"/>
  <c r="BF276"/>
  <c r="T276"/>
  <c r="T275"/>
  <c r="R276"/>
  <c r="R275"/>
  <c r="P276"/>
  <c r="P275"/>
  <c r="BI274"/>
  <c r="BH274"/>
  <c r="BG274"/>
  <c r="BF274"/>
  <c r="T274"/>
  <c r="T273"/>
  <c r="T272"/>
  <c r="R274"/>
  <c r="R273"/>
  <c r="R272"/>
  <c r="P274"/>
  <c r="P273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T213"/>
  <c r="R214"/>
  <c r="R213"/>
  <c r="P214"/>
  <c r="P213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J131"/>
  <c r="J130"/>
  <c r="F130"/>
  <c r="F128"/>
  <c r="E126"/>
  <c r="J90"/>
  <c r="J89"/>
  <c r="F89"/>
  <c r="F87"/>
  <c r="E85"/>
  <c r="J16"/>
  <c r="E16"/>
  <c r="F131"/>
  <c r="J15"/>
  <c r="J10"/>
  <c r="J128"/>
  <c i="1" r="L90"/>
  <c r="AM90"/>
  <c r="AM89"/>
  <c r="L89"/>
  <c r="AM87"/>
  <c r="L87"/>
  <c r="L85"/>
  <c r="L84"/>
  <c i="2" r="J278"/>
  <c r="J216"/>
  <c r="J208"/>
  <c r="BK207"/>
  <c r="BK202"/>
  <c r="J199"/>
  <c r="BK198"/>
  <c r="J196"/>
  <c r="J186"/>
  <c r="J185"/>
  <c r="J181"/>
  <c r="J173"/>
  <c r="J172"/>
  <c r="J171"/>
  <c r="J164"/>
  <c r="BK160"/>
  <c r="J153"/>
  <c r="BK148"/>
  <c r="J146"/>
  <c r="BK144"/>
  <c r="BK139"/>
  <c r="J137"/>
  <c r="J228"/>
  <c r="BK227"/>
  <c r="BK220"/>
  <c r="J218"/>
  <c r="BK209"/>
  <c r="BK208"/>
  <c r="BK201"/>
  <c r="BK199"/>
  <c r="BK197"/>
  <c r="BK195"/>
  <c r="BK194"/>
  <c r="J192"/>
  <c r="J188"/>
  <c r="BK186"/>
  <c r="BK184"/>
  <c r="J183"/>
  <c r="J182"/>
  <c r="J177"/>
  <c r="BK175"/>
  <c r="J174"/>
  <c r="BK170"/>
  <c r="J169"/>
  <c r="BK167"/>
  <c r="J163"/>
  <c r="J161"/>
  <c r="BK155"/>
  <c r="BK154"/>
  <c r="BK149"/>
  <c r="J145"/>
  <c r="J140"/>
  <c r="J139"/>
  <c r="J220"/>
  <c r="BK214"/>
  <c r="BK203"/>
  <c r="BK162"/>
  <c r="BK161"/>
  <c r="J152"/>
  <c r="J268"/>
  <c r="BK267"/>
  <c r="J265"/>
  <c r="J263"/>
  <c r="J259"/>
  <c r="J258"/>
  <c r="BK257"/>
  <c r="J256"/>
  <c r="BK252"/>
  <c r="BK250"/>
  <c r="J248"/>
  <c r="BK246"/>
  <c r="BK240"/>
  <c r="J239"/>
  <c r="J229"/>
  <c r="BK226"/>
  <c r="BK222"/>
  <c r="J217"/>
  <c r="BK216"/>
  <c r="J209"/>
  <c r="J203"/>
  <c r="BK200"/>
  <c r="BK196"/>
  <c r="J191"/>
  <c r="BK190"/>
  <c r="BK185"/>
  <c r="BK183"/>
  <c r="J180"/>
  <c r="BK179"/>
  <c r="J175"/>
  <c r="BK173"/>
  <c r="J170"/>
  <c r="J167"/>
  <c r="J165"/>
  <c r="BK163"/>
  <c r="BK159"/>
  <c r="J157"/>
  <c r="BK152"/>
  <c r="J142"/>
  <c r="BK137"/>
  <c r="BK278"/>
  <c r="J223"/>
  <c r="BK211"/>
  <c r="J207"/>
  <c r="BK205"/>
  <c r="J204"/>
  <c r="J201"/>
  <c r="J194"/>
  <c r="BK191"/>
  <c r="J190"/>
  <c r="BK189"/>
  <c r="BK187"/>
  <c r="BK182"/>
  <c r="J178"/>
  <c r="BK169"/>
  <c r="J168"/>
  <c r="BK166"/>
  <c r="J162"/>
  <c r="J149"/>
  <c r="J147"/>
  <c r="BK145"/>
  <c r="BK142"/>
  <c r="J141"/>
  <c r="BK140"/>
  <c r="BK138"/>
  <c i="1" r="AS94"/>
  <c i="2" r="BK271"/>
  <c r="J271"/>
  <c r="J270"/>
  <c r="BK266"/>
  <c r="J262"/>
  <c r="J261"/>
  <c r="BK260"/>
  <c r="BK258"/>
  <c r="BK256"/>
  <c r="BK255"/>
  <c r="BK253"/>
  <c r="BK251"/>
  <c r="BK249"/>
  <c r="BK245"/>
  <c r="BK244"/>
  <c r="J242"/>
  <c r="BK239"/>
  <c r="J237"/>
  <c r="BK236"/>
  <c r="BK235"/>
  <c r="BK234"/>
  <c r="BK230"/>
  <c r="J226"/>
  <c r="BK217"/>
  <c r="J211"/>
  <c r="BK165"/>
  <c r="J160"/>
  <c r="J150"/>
  <c r="BK147"/>
  <c r="BK274"/>
  <c r="J274"/>
  <c r="BK265"/>
  <c r="BK263"/>
  <c r="BK262"/>
  <c r="BK259"/>
  <c r="J257"/>
  <c r="J253"/>
  <c r="J251"/>
  <c r="BK247"/>
  <c r="BK241"/>
  <c r="BK233"/>
  <c r="BK231"/>
  <c r="J227"/>
  <c r="J219"/>
  <c r="J200"/>
  <c r="J198"/>
  <c r="BK193"/>
  <c r="J189"/>
  <c r="J187"/>
  <c r="J184"/>
  <c r="BK181"/>
  <c r="J179"/>
  <c r="BK177"/>
  <c r="BK146"/>
  <c r="J144"/>
  <c r="BK270"/>
  <c r="BK268"/>
  <c r="J267"/>
  <c r="J266"/>
  <c r="BK261"/>
  <c r="J260"/>
  <c r="J255"/>
  <c r="J250"/>
  <c r="J249"/>
  <c r="BK248"/>
  <c r="J247"/>
  <c r="J246"/>
  <c r="J245"/>
  <c r="J244"/>
  <c r="J243"/>
  <c r="BK242"/>
  <c r="J235"/>
  <c r="J234"/>
  <c r="J232"/>
  <c r="BK229"/>
  <c r="BK228"/>
  <c r="BK225"/>
  <c r="J222"/>
  <c r="J214"/>
  <c r="J202"/>
  <c r="J197"/>
  <c r="J195"/>
  <c r="J193"/>
  <c r="BK192"/>
  <c r="BK188"/>
  <c r="BK180"/>
  <c r="BK178"/>
  <c r="BK174"/>
  <c r="BK172"/>
  <c r="BK171"/>
  <c r="BK168"/>
  <c r="J166"/>
  <c r="BK164"/>
  <c r="J159"/>
  <c r="BK157"/>
  <c r="J155"/>
  <c r="J154"/>
  <c r="BK153"/>
  <c r="BK150"/>
  <c r="J148"/>
  <c r="BK141"/>
  <c r="J138"/>
  <c r="BK276"/>
  <c r="J276"/>
  <c r="J252"/>
  <c r="BK243"/>
  <c r="J241"/>
  <c r="J240"/>
  <c r="BK237"/>
  <c r="J236"/>
  <c r="J233"/>
  <c r="BK232"/>
  <c r="J231"/>
  <c r="J230"/>
  <c r="J225"/>
  <c r="BK223"/>
  <c r="BK219"/>
  <c r="BK218"/>
  <c r="J205"/>
  <c r="BK204"/>
  <c l="1" r="BK221"/>
  <c r="J221"/>
  <c r="J107"/>
  <c r="P221"/>
  <c r="R264"/>
  <c r="T238"/>
  <c r="BK224"/>
  <c r="J224"/>
  <c r="J108"/>
  <c r="P254"/>
  <c r="BK254"/>
  <c r="J254"/>
  <c r="J110"/>
  <c r="P143"/>
  <c r="P151"/>
  <c r="P158"/>
  <c r="T158"/>
  <c r="R176"/>
  <c r="BK206"/>
  <c r="J206"/>
  <c r="J102"/>
  <c r="P206"/>
  <c r="P238"/>
  <c r="R221"/>
  <c r="T254"/>
  <c r="T269"/>
  <c r="P224"/>
  <c r="R254"/>
  <c r="R136"/>
  <c r="T143"/>
  <c r="T151"/>
  <c r="BK176"/>
  <c r="J176"/>
  <c r="J101"/>
  <c r="T176"/>
  <c r="BK238"/>
  <c r="J238"/>
  <c r="J109"/>
  <c r="BK269"/>
  <c r="J269"/>
  <c r="J112"/>
  <c r="BK136"/>
  <c r="BK143"/>
  <c r="J143"/>
  <c r="J97"/>
  <c r="T206"/>
  <c r="BK215"/>
  <c r="J215"/>
  <c r="J106"/>
  <c r="P215"/>
  <c r="P212"/>
  <c r="R215"/>
  <c r="R212"/>
  <c r="T215"/>
  <c r="T212"/>
  <c r="T224"/>
  <c r="BK264"/>
  <c r="J264"/>
  <c r="J111"/>
  <c r="T221"/>
  <c r="R269"/>
  <c r="T136"/>
  <c r="BK151"/>
  <c r="J151"/>
  <c r="J98"/>
  <c r="R151"/>
  <c r="R158"/>
  <c r="P176"/>
  <c r="R238"/>
  <c r="P264"/>
  <c r="P136"/>
  <c r="R143"/>
  <c r="BK158"/>
  <c r="J158"/>
  <c r="J100"/>
  <c r="R206"/>
  <c r="R224"/>
  <c r="T264"/>
  <c r="P269"/>
  <c r="BE216"/>
  <c r="BE222"/>
  <c r="BE235"/>
  <c r="BE239"/>
  <c r="BE242"/>
  <c r="BE248"/>
  <c r="BE249"/>
  <c r="F90"/>
  <c r="BE145"/>
  <c r="BE146"/>
  <c r="BE179"/>
  <c r="BE187"/>
  <c r="BE189"/>
  <c r="BE196"/>
  <c r="BE200"/>
  <c r="BE204"/>
  <c r="BE205"/>
  <c r="BE208"/>
  <c r="BE209"/>
  <c r="BE211"/>
  <c r="BE218"/>
  <c r="BE220"/>
  <c r="BE226"/>
  <c r="BE230"/>
  <c r="BE231"/>
  <c r="BE233"/>
  <c r="BE234"/>
  <c r="BE237"/>
  <c r="BE244"/>
  <c r="BE253"/>
  <c r="BE257"/>
  <c r="BE262"/>
  <c r="BE263"/>
  <c r="BE268"/>
  <c r="BE270"/>
  <c r="BE276"/>
  <c r="BK273"/>
  <c r="BE138"/>
  <c r="BE139"/>
  <c r="BE148"/>
  <c r="BE161"/>
  <c r="BE178"/>
  <c r="BE180"/>
  <c r="BE186"/>
  <c r="BE190"/>
  <c r="BE192"/>
  <c r="BE203"/>
  <c r="BE214"/>
  <c r="BE232"/>
  <c r="BE240"/>
  <c r="BE245"/>
  <c r="BE246"/>
  <c r="BE250"/>
  <c r="BE252"/>
  <c r="BE256"/>
  <c r="BE258"/>
  <c r="BE260"/>
  <c r="BE266"/>
  <c r="BE137"/>
  <c r="BE140"/>
  <c r="BE144"/>
  <c r="BE154"/>
  <c r="BE157"/>
  <c r="BE163"/>
  <c r="BE166"/>
  <c r="BE167"/>
  <c r="BE207"/>
  <c r="BE229"/>
  <c r="BE241"/>
  <c r="BE259"/>
  <c r="BE267"/>
  <c r="BE271"/>
  <c r="BE159"/>
  <c r="BE162"/>
  <c r="BE165"/>
  <c r="BE173"/>
  <c r="BE177"/>
  <c r="BE181"/>
  <c r="BE188"/>
  <c r="BE149"/>
  <c r="BE155"/>
  <c r="BE160"/>
  <c r="BE164"/>
  <c r="BE169"/>
  <c r="BE172"/>
  <c r="BE174"/>
  <c r="BE182"/>
  <c r="BE194"/>
  <c r="BE195"/>
  <c r="BE198"/>
  <c r="BE199"/>
  <c r="BE201"/>
  <c r="BE219"/>
  <c r="BE225"/>
  <c r="BE227"/>
  <c r="BE228"/>
  <c r="BE236"/>
  <c r="BE243"/>
  <c r="BE247"/>
  <c r="BE251"/>
  <c r="BE255"/>
  <c r="BE261"/>
  <c r="BE265"/>
  <c r="BE278"/>
  <c r="BK210"/>
  <c r="J210"/>
  <c r="J103"/>
  <c r="BK275"/>
  <c r="J275"/>
  <c r="J115"/>
  <c r="BE141"/>
  <c r="BE142"/>
  <c r="BE217"/>
  <c r="BE223"/>
  <c r="BK156"/>
  <c r="J156"/>
  <c r="J99"/>
  <c r="J87"/>
  <c r="BE152"/>
  <c r="BE153"/>
  <c r="BE168"/>
  <c r="BE171"/>
  <c r="BE183"/>
  <c r="BE185"/>
  <c r="BE191"/>
  <c r="BE193"/>
  <c r="BE202"/>
  <c r="BK277"/>
  <c r="J277"/>
  <c r="J116"/>
  <c r="BK213"/>
  <c r="J213"/>
  <c r="J105"/>
  <c r="BE147"/>
  <c r="BE150"/>
  <c r="BE170"/>
  <c r="BE175"/>
  <c r="BE184"/>
  <c r="BE197"/>
  <c r="BE274"/>
  <c r="J32"/>
  <c i="1" r="AW95"/>
  <c i="2" r="F33"/>
  <c i="1" r="BB95"/>
  <c r="BB94"/>
  <c r="W31"/>
  <c i="2" r="F32"/>
  <c i="1" r="BA95"/>
  <c r="BA94"/>
  <c r="W30"/>
  <c i="2" r="F35"/>
  <c i="1" r="BD95"/>
  <c r="BD94"/>
  <c r="W33"/>
  <c i="2" r="F34"/>
  <c i="1" r="BC95"/>
  <c r="BC94"/>
  <c r="AY94"/>
  <c i="2" l="1" r="BK272"/>
  <c r="J272"/>
  <c r="J113"/>
  <c r="T135"/>
  <c r="T134"/>
  <c r="BK135"/>
  <c r="R135"/>
  <c r="R134"/>
  <c r="P135"/>
  <c r="P134"/>
  <c i="1" r="AU95"/>
  <c i="2" r="J273"/>
  <c r="J114"/>
  <c r="J136"/>
  <c r="J96"/>
  <c r="BK212"/>
  <c r="J212"/>
  <c r="J104"/>
  <c i="1" r="AU94"/>
  <c r="AX94"/>
  <c i="2" r="F31"/>
  <c i="1" r="AZ95"/>
  <c r="AZ94"/>
  <c r="AV94"/>
  <c r="AK29"/>
  <c r="AW94"/>
  <c r="AK30"/>
  <c i="2" r="J31"/>
  <c i="1" r="AV95"/>
  <c r="AT95"/>
  <c r="W32"/>
  <c i="2" l="1" r="BK134"/>
  <c r="J134"/>
  <c r="J94"/>
  <c r="J135"/>
  <c r="J95"/>
  <c i="1" r="W29"/>
  <c r="AT94"/>
  <c i="2" l="1" r="J28"/>
  <c i="1" r="AG95"/>
  <c r="AG94"/>
  <c r="AK26"/>
  <c r="AK35"/>
  <c l="1" r="AN95"/>
  <c r="AN94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<sst xmlns="http://schemas.openxmlformats.org/spreadsheetml/2006/main">
  <si>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</si>
  <si>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</si>
  <si>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</si>
  <si>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</si>
  <si>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</si>
  <si>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{0f893509-efc8-4f0e-8886-21bcf9337479}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</si>
  <si>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</si>
  <si>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</si>
  <si>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</si>
  <si>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</si>
  <si>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</si>
  <si>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</si>
  <si>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</si>
  <si>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</si>
  <si>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K20260131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</si>
  <si>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</si>
  <si>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</si>
  <si>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v okružní vodárně</t>
  </si>
  <si>
    <t>KSO:</t>
  </si>
  <si>
    <t>CC-CZ:</t>
  </si>
  <si>
    <t>Místo:</t>
  </si>
  <si>
    <t>Břidličná, areál AL INVEST Břidličná</t>
  </si>
  <si>
    <t>Datum:</t>
  </si>
  <si>
    <t>31. 1. 2026</t>
  </si>
  <si>
    <t>Zadavatel:</t>
  </si>
  <si>
    <t>IČ:</t>
  </si>
  <si>
    <t>AL INVEST Břidličná a.s.Bruntálská 167, Břidličná</t>
  </si>
  <si>
    <t>DIČ:</t>
  </si>
  <si>
    <t>Uchazeč:</t>
  </si>
  <si>
    <t>Vyplň údaj</t>
  </si>
  <si>
    <t>Projektant:</t>
  </si>
  <si>
    <t>Ing. Karel kovář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</si>
  <si>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</si>
  <si>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</si>
  <si>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</si>
  <si>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</si>
  <si>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</si>
  <si>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</si>
  <si>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</si>
  <si>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</si>
  <si>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</si>
  <si>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</si>
  <si>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</si>
  <si>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</si>
  <si>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</si>
  <si>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</si>
  <si>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</si>
  <si>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</si>
  <si>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</si>
  <si>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</si>
  <si>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</si>
  <si>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</si>
  <si>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</si>
  <si>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</si>
  <si>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</si>
  <si>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</si>
  <si>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</si>
  <si>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</si>
  <si>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</si>
  <si>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</si>
  <si>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</si>
  <si>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</si>
  <si>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</si>
  <si>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</si>
  <si>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</si>
  <si>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</si>
  <si>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</si>
  <si>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</si>
  <si>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</si>
  <si>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</si>
  <si>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</si>
  <si>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</si>
  <si>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</si>
  <si>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</si>
  <si>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</si>
  <si>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</si>
  <si>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</si>
  <si>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</si>
  <si>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</si>
  <si>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</si>
  <si>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</si>
  <si>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</si>
  <si>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</si>
  <si>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</si>
  <si>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</si>
  <si>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</si>
  <si>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</si>
  <si>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</si>
  <si>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</si>
  <si>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</si>
  <si>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</si>
  <si>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</si>
  <si>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</si>
  <si>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</si>
  <si>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</si>
  <si>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</si>
  <si>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</si>
  <si>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</si>
  <si>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</si>
  <si>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</si>
  <si>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</si>
  <si>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</si>
  <si>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</si>
  <si>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</si>
  <si>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</si>
  <si>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</si>
  <si>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</si>
  <si>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</si>
  <si>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</si>
  <si>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</si>
  <si>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</si>
  <si>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</si>
  <si>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</si>
  <si>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</si>
  <si>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</si>
  <si>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</si>
  <si>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</si>
  <si>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</si>
  <si>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</si>
  <si>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</si>
  <si>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</si>
  <si>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</si>
  <si>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</si>
  <si>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</si>
  <si>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</si>
  <si>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</si>
  <si>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</si>
  <si>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</si>
  <si>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</si>
  <si>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113107161</t>
  </si>
  <si>
    <t>Odstranění podkladů nebo krytů strojně plochy jednotlivě přes 50 m2 do 200 m2 s přemístěním hmot na skládku na vzdálenost do 20 m nebo s naložením na dopravní prostředek z kameniva hrubého drceného, o tl. vrstvy do 100 mm</t>
  </si>
  <si>
    <t>m2</t>
  </si>
  <si>
    <t>4</t>
  </si>
  <si>
    <t>-901228746</t>
  </si>
  <si>
    <t>113107237</t>
  </si>
  <si>
    <t>Odstranění podkladů nebo krytů strojně plochy jednotlivě přes 200 m2 s přemístěním hmot na skládku na vzdálenost do 20 m nebo s naložením na dopravní prostředek z betonu vyztuženého sítěmi, o tl. vrstvy přes 150 do 300 mm</t>
  </si>
  <si>
    <t>-2017839292</t>
  </si>
  <si>
    <t>3</t>
  </si>
  <si>
    <t>122151101</t>
  </si>
  <si>
    <t>Odkopávky a prokopávky nezapažené strojně v hornině třídy těžitelnosti I skupiny 1 a 2 do 20 m3</t>
  </si>
  <si>
    <t>m3</t>
  </si>
  <si>
    <t>-1629148392</t>
  </si>
  <si>
    <t>132251101</t>
  </si>
  <si>
    <t>Hloubení nezapažených rýh šířky do 800 mm strojně s urovnáním dna do předepsaného profilu a spádu v hornině třídy těžitelnosti I skupiny 3 do 20 m3</t>
  </si>
  <si>
    <t>-1235309848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</si>
  <si>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</si>
  <si>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</si>
  <si>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</si>
  <si>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2112214638</t>
  </si>
  <si>
    <t>6</t>
  </si>
  <si>
    <t>171201231</t>
  </si>
  <si>
    <t>Poplatek za předání zeminy a kamení recyklačnímu zařízení zatříděné do Katalogu odpadů pod kódem 17 05 04</t>
  </si>
  <si>
    <t>t</t>
  </si>
  <si>
    <t>-1962139823</t>
  </si>
  <si>
    <t>Zakládání</t>
  </si>
  <si>
    <t>7</t>
  </si>
  <si>
    <t>273322611</t>
  </si>
  <si>
    <t>Základy z betonu železového (bez výztuže) desky z betonu se zvýšenými nároky na prostředí tř. C 30/37</t>
  </si>
  <si>
    <t>-42800279</t>
  </si>
  <si>
    <t>8</t>
  </si>
  <si>
    <t>273351121</t>
  </si>
  <si>
    <t>Bednění základů desek zřízení</t>
  </si>
  <si>
    <t>-722879686</t>
  </si>
  <si>
    <t>9</t>
  </si>
  <si>
    <t>273351122</t>
  </si>
  <si>
    <t>Bednění základů desek odstranění</t>
  </si>
  <si>
    <t>2116408983</t>
  </si>
  <si>
    <t>10</t>
  </si>
  <si>
    <t>275322511</t>
  </si>
  <si>
    <t>Základy z betonu železového (bez výztuže) patky z betonu se zvýšenými nároky na prostředí tř. C 25/30</t>
  </si>
  <si>
    <t>-691933024</t>
  </si>
  <si>
    <t>11</t>
  </si>
  <si>
    <t>275351121</t>
  </si>
  <si>
    <t>Bednění základů patek zřízení</t>
  </si>
  <si>
    <t>420028621</t>
  </si>
  <si>
    <t>275351122</t>
  </si>
  <si>
    <t>Bednění základů patek odstranění</t>
  </si>
  <si>
    <t>-1536290682</t>
  </si>
  <si>
    <t>13</t>
  </si>
  <si>
    <t>275362021</t>
  </si>
  <si>
    <t>Výztuž základů patek ze svařovaných sítí z drátů typu KARI</t>
  </si>
  <si>
    <t>66199096</t>
  </si>
  <si>
    <t>Svislé a kompletní konstrukce</t>
  </si>
  <si>
    <t>14</t>
  </si>
  <si>
    <t>310238211</t>
  </si>
  <si>
    <t>Zazdívka otvorů ve zdivu nadzákladovém cihlami pálenými plochy přes 0,25 m2 do 1 m2 na maltu vápenocementovou</t>
  </si>
  <si>
    <t>-519543994</t>
  </si>
  <si>
    <t>15</t>
  </si>
  <si>
    <t>311272211</t>
  </si>
  <si>
    <t>Zdivo z pórobetonových tvárnic na tenké maltové lože, tl. zdiva 300 mm pevnost tvárnic do P2, objemová hmotnost do 450 kg/m3 hladkých</t>
  </si>
  <si>
    <t>390558610</t>
  </si>
  <si>
    <t>16</t>
  </si>
  <si>
    <t>317944321</t>
  </si>
  <si>
    <t>Válcované nosníky dodatečně osazované do připravených otvorů bez zazdění hlav, výšky do 120 mm</t>
  </si>
  <si>
    <t>-1533624051</t>
  </si>
  <si>
    <t>17</t>
  </si>
  <si>
    <t>340239212</t>
  </si>
  <si>
    <t>Zazdívka otvorů v příčkách nebo stěnách cihlami pálenými plnými plochy přes 1 m2 do 4 m2, tloušťky přes 100 mm</t>
  </si>
  <si>
    <t>-607071178</t>
  </si>
  <si>
    <t>Komunikace pozemní</t>
  </si>
  <si>
    <t>18</t>
  </si>
  <si>
    <t>564730101</t>
  </si>
  <si>
    <t>Podklad nebo kryt z kameniva hrubého drceného vel. 16-32 mm s rozprostřením a zhutněním plochy jednotlivě do 100 m2, po zhutnění tl. 100 mm</t>
  </si>
  <si>
    <t>-783895788</t>
  </si>
  <si>
    <t>Úpravy povrchů, podlahy a osazování výplní</t>
  </si>
  <si>
    <t>19</t>
  </si>
  <si>
    <t>612131121</t>
  </si>
  <si>
    <t>Podkladní a spojovací vrstva vnitřních omítaných ploch penetrace disperzní nanášená ručně stěn</t>
  </si>
  <si>
    <t>-1460907805</t>
  </si>
  <si>
    <t>20</t>
  </si>
  <si>
    <t>612135101</t>
  </si>
  <si>
    <t>Hrubá výplň rýh maltou jakékoli šířky rýhy ve stěnách</t>
  </si>
  <si>
    <t>-964449276</t>
  </si>
  <si>
    <t>612142001</t>
  </si>
  <si>
    <t>Pletivo vnitřních ploch v ploše nebo pruzích, na plném podkladu sklovláknité vtlačené do tmelu včetně tmelu stěn</t>
  </si>
  <si>
    <t>-952288008</t>
  </si>
  <si>
    <t>22</t>
  </si>
  <si>
    <t>612315213</t>
  </si>
  <si>
    <t>Vápenná omítka jednotlivých malých ploch hladká na stěnách, plochy jednotlivě přes 0,25 do 1 m2</t>
  </si>
  <si>
    <t>kus</t>
  </si>
  <si>
    <t>1431837456</t>
  </si>
  <si>
    <t>23</t>
  </si>
  <si>
    <t>612321121</t>
  </si>
  <si>
    <t>Omítka vápenocementová vnitřních ploch nanášená ručně jednovrstvá, tloušťky do 10 mm hladká svislých konstrukcí stěn</t>
  </si>
  <si>
    <t>1533903527</t>
  </si>
  <si>
    <t>24</t>
  </si>
  <si>
    <t>612321131</t>
  </si>
  <si>
    <t>Vápenocementový štuk vnitřních ploch tloušťky do 3 mm svislých konstrukcí stěn</t>
  </si>
  <si>
    <t>-290489269</t>
  </si>
  <si>
    <t>25</t>
  </si>
  <si>
    <t>612325412</t>
  </si>
  <si>
    <t>Oprava vápenocementové omítky vnitřních ploch hladké, tl. do 20 mm stěn, v rozsahu opravované plochy přes 10 do 30%</t>
  </si>
  <si>
    <t>-674082740</t>
  </si>
  <si>
    <t>26</t>
  </si>
  <si>
    <t>622142001</t>
  </si>
  <si>
    <t>Pletivo vnějších ploch v ploše nebo pruzích, na plném podkladu sklovláknité vtlačené do tmelu stěn</t>
  </si>
  <si>
    <t>-1023036251</t>
  </si>
  <si>
    <t>27</t>
  </si>
  <si>
    <t>622151011</t>
  </si>
  <si>
    <t>Penetrační nátěr vnějších pastovitých tenkovrstvých omítek silikátový stěn</t>
  </si>
  <si>
    <t>-2065912049</t>
  </si>
  <si>
    <t>28</t>
  </si>
  <si>
    <t>622325101</t>
  </si>
  <si>
    <t>Oprava vápenocementové omítky vnějších ploch stupně členitosti 1 hladké stěn, v rozsahu opravované plochy do 10%</t>
  </si>
  <si>
    <t>-1338375067</t>
  </si>
  <si>
    <t>29</t>
  </si>
  <si>
    <t>622331121</t>
  </si>
  <si>
    <t>Omítka cementová vnějších ploch nanášená ručně jednovrstvá, tloušťky do 15 mm hladká stěn</t>
  </si>
  <si>
    <t>1342536806</t>
  </si>
  <si>
    <t>30</t>
  </si>
  <si>
    <t>622511112</t>
  </si>
  <si>
    <t>Omítka tenkovrstvá akrylátová vnějších ploch probarvená bez penetrace mozaiková střednězrnná stěn</t>
  </si>
  <si>
    <t>-1135081435</t>
  </si>
  <si>
    <t>31</t>
  </si>
  <si>
    <t>622521022</t>
  </si>
  <si>
    <t>Omítka tenkovrstvá silikátová vnějších ploch probarvená bez penetrace zatíraná (škrábaná ), zrnitost 2,0 mm stěn</t>
  </si>
  <si>
    <t>-157856518</t>
  </si>
  <si>
    <t>32</t>
  </si>
  <si>
    <t>632451032</t>
  </si>
  <si>
    <t>Potěr cementový vyrovnávací z malty (MC-15) v ploše o průměrné (střední) tl. přes 20 do 30 mm</t>
  </si>
  <si>
    <t>-1820481490</t>
  </si>
  <si>
    <t>33</t>
  </si>
  <si>
    <t>642942221</t>
  </si>
  <si>
    <t>Osazování zárubní nebo rámů kovových dveřních lisovaných nebo z úhelníků bez dveřních křídel na cementovou maltu, plochy otvoru přes 2,5 do 4,5 m2</t>
  </si>
  <si>
    <t>-566364048</t>
  </si>
  <si>
    <t>34</t>
  </si>
  <si>
    <t>M</t>
  </si>
  <si>
    <t>55331748</t>
  </si>
  <si>
    <t>zárubeň dvoukřídlá ocelová pro zdění tl stěny 110-150mm rozměru 1600/1970, 2100mm</t>
  </si>
  <si>
    <t>-521130794</t>
  </si>
  <si>
    <t>35</t>
  </si>
  <si>
    <t>642942331</t>
  </si>
  <si>
    <t>Osazování zárubní nebo rámů kovových dveřních lisovaných nebo z úhelníků bez dveřních křídel na cementovou maltu, plochy otvoru přes 4,5 do 10 m2</t>
  </si>
  <si>
    <t>-628070007</t>
  </si>
  <si>
    <t>Ostatní konstrukce a práce, bourání</t>
  </si>
  <si>
    <t>36</t>
  </si>
  <si>
    <t>941111121</t>
  </si>
  <si>
    <t>Montáž lešení řadového trubkového lehkého pracovního s podlahami s provozním zatížením tř. 3 do 200 kg/m2 šířky tř. W09 od 0,9 do 1,2 m, výšky do 10 m</t>
  </si>
  <si>
    <t>2084576155</t>
  </si>
  <si>
    <t>37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</si>
  <si>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</si>
  <si>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</si>
  <si>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1544176815</t>
  </si>
  <si>
    <t>38</t>
  </si>
  <si>
    <t>941111821</t>
  </si>
  <si>
    <t>Demontáž lešení řadového trubkového lehkého pracovního s podlahami s provozním zatížením tř. 3 do 200 kg/m2 šířky tř. W09 od 0,9 do 1,2 m, výšky do 10 m</t>
  </si>
  <si>
    <t>-983783720</t>
  </si>
  <si>
    <t>39</t>
  </si>
  <si>
    <t>949101112</t>
  </si>
  <si>
    <t>Lešení pomocné pracovní pro objekty pozemních staveb pro zatížení do 150 kg/m2, o výšce lešeňové podlahy přes 1,9 do 3,5 m</t>
  </si>
  <si>
    <t>-1179513516</t>
  </si>
  <si>
    <t>40</t>
  </si>
  <si>
    <t>952901111</t>
  </si>
  <si>
    <t xml:space="preserve">Vyčištění budov nebo objektů před předáním do užívání  budov bytové nebo občanské výstavby, světlé výšky podlaží do 4 m</t>
  </si>
  <si>
    <t>1331646704</t>
  </si>
  <si>
    <t>41</t>
  </si>
  <si>
    <t>962042321</t>
  </si>
  <si>
    <t>Bourání zdiva z betonu prostého nadzákladového objemu přes 1 m3</t>
  </si>
  <si>
    <t>1310664252</t>
  </si>
  <si>
    <t>42</t>
  </si>
  <si>
    <t>962081141</t>
  </si>
  <si>
    <t>Bourání příček nebo přizdívek ze skleněných tvárnic, tl. přes 100 do 150 mm</t>
  </si>
  <si>
    <t>621792448</t>
  </si>
  <si>
    <t>43</t>
  </si>
  <si>
    <t>963042819</t>
  </si>
  <si>
    <t>Bourání schodišťových stupňů betonových zhotovených na místě</t>
  </si>
  <si>
    <t>m</t>
  </si>
  <si>
    <t>1947320435</t>
  </si>
  <si>
    <t>44</t>
  </si>
  <si>
    <t>964076321</t>
  </si>
  <si>
    <t>Vybourání válcovaných nosníků uložených ve zdivu betonovém nebo kamenném na maltu cementovou délky do 6 m, hmotnosti do 20 kg/m</t>
  </si>
  <si>
    <t>391156325</t>
  </si>
  <si>
    <t>45</t>
  </si>
  <si>
    <t>965042231</t>
  </si>
  <si>
    <t>Bourání mazanin betonových nebo z litého asfaltu tl. přes 100 mm, plochy do 4 m2</t>
  </si>
  <si>
    <t>577710690</t>
  </si>
  <si>
    <t>46</t>
  </si>
  <si>
    <t>965042241</t>
  </si>
  <si>
    <t>Bourání mazanin betonových nebo z litého asfaltu tl. přes 100 mm, plochy přes 4 m2</t>
  </si>
  <si>
    <t>1593626173</t>
  </si>
  <si>
    <t>47</t>
  </si>
  <si>
    <t>965049112</t>
  </si>
  <si>
    <t>Bourání mazanin Příplatek k cenám za bourání mazanin betonových se svařovanou sítí, tl. přes 100 mm</t>
  </si>
  <si>
    <t>-718800239</t>
  </si>
  <si>
    <t>48</t>
  </si>
  <si>
    <t>965081213</t>
  </si>
  <si>
    <t>Bourání podlah z dlaždic bez podkladního lože nebo mazaniny, s jakoukoliv výplní spár keramických nebo xylolitových tl. do 10 mm, plochy přes 1 m2</t>
  </si>
  <si>
    <t>-1623748378</t>
  </si>
  <si>
    <t>49</t>
  </si>
  <si>
    <t>965081323</t>
  </si>
  <si>
    <t>Bourání podlah z dlaždic bez podkladního lože nebo mazaniny, s jakoukoliv výplní spár betonových, teracových nebo čedičových tl. do 25 mm, plochy přes 1 m2</t>
  </si>
  <si>
    <t>-800352195</t>
  </si>
  <si>
    <t>50</t>
  </si>
  <si>
    <t>968062374</t>
  </si>
  <si>
    <t>Vybourání dřevěných rámů oken s křídly, dveřních zárubní, vrat, stěn, ostění nebo obkladů rámů oken s křídly zdvojených, plochy do 1 m2</t>
  </si>
  <si>
    <t>-1811544948</t>
  </si>
  <si>
    <t>51</t>
  </si>
  <si>
    <t>968062456</t>
  </si>
  <si>
    <t>Vybourání dřevěných rámů oken s křídly, dveřních zárubní, vrat, stěn, ostění nebo obkladů dveřních zárubní, plochy přes 2 m2</t>
  </si>
  <si>
    <t>400582223</t>
  </si>
  <si>
    <t>52</t>
  </si>
  <si>
    <t>968072455</t>
  </si>
  <si>
    <t>Vybourání kovových rámů oken s křídly, dveřních zárubní, vrat, stěn, ostění nebo obkladů dveřních zárubní, plochy do 2 m2</t>
  </si>
  <si>
    <t>-1679815975</t>
  </si>
  <si>
    <t>53</t>
  </si>
  <si>
    <t>968072456</t>
  </si>
  <si>
    <t>Vybourání kovových rámů oken s křídly, dveřních zárubní, vrat, stěn, ostění nebo obkladů dveřních zárubní, plochy přes 2 m2</t>
  </si>
  <si>
    <t>-1129513849</t>
  </si>
  <si>
    <t>54</t>
  </si>
  <si>
    <t>968072559</t>
  </si>
  <si>
    <t>Vybourání kovových rámů oken s křídly, dveřních zárubní, vrat, stěn, ostění nebo obkladů vrat, mimo posuvných a skládacích, plochy přes 5 m2</t>
  </si>
  <si>
    <t>1743868246</t>
  </si>
  <si>
    <t>55</t>
  </si>
  <si>
    <t>971033561</t>
  </si>
  <si>
    <t>Vybourání otvorů ve zdivu a příčkách z cihel, tvárnic, lehkých betonů z cihel pálených na maltu vápennou nebo vápenocementovou plochy do 1 m2, tl. do 600 mm</t>
  </si>
  <si>
    <t>1554543994</t>
  </si>
  <si>
    <t>56</t>
  </si>
  <si>
    <t>974031664</t>
  </si>
  <si>
    <t>Vysekání rýh ve zdivu cihelném na maltu vápennou nebo vápenocementovou pro vtahování nosníků do zdí, před vybouráním otvoru do hl. 150 mm, při v. nosníku do 150 mm</t>
  </si>
  <si>
    <t>348675844</t>
  </si>
  <si>
    <t>57</t>
  </si>
  <si>
    <t>976072321</t>
  </si>
  <si>
    <t>Vybourání kovových madel, zábradlí, dvířek, zděří, kotevních želez komínových a topných dvířek, ventilací apod., plochy přes 0,30 m2, ze zdiva cihelného nebo kamenného</t>
  </si>
  <si>
    <t>853014216</t>
  </si>
  <si>
    <t>58</t>
  </si>
  <si>
    <t>978013141</t>
  </si>
  <si>
    <t>Otlučení vápenných, vápenocementových nebo vápenosádrových omítek vnitřních ploch tloušťky do 25 mm stěn, včetně vyškrabání spar, v rozsahu přes 10 do 30 %</t>
  </si>
  <si>
    <t>-121196736</t>
  </si>
  <si>
    <t>59</t>
  </si>
  <si>
    <t>391656931</t>
  </si>
  <si>
    <t>60</t>
  </si>
  <si>
    <t>978013191</t>
  </si>
  <si>
    <t>Otlučení vápenných, vápenocementových nebo vápenosádrových omítek vnitřních ploch tloušťky do 25 mm stěn, včetně vyškrabání spar, v rozsahu přes 50 do 100 %</t>
  </si>
  <si>
    <t>-856022350</t>
  </si>
  <si>
    <t>61</t>
  </si>
  <si>
    <t>1757169238</t>
  </si>
  <si>
    <t>62</t>
  </si>
  <si>
    <t>978015321</t>
  </si>
  <si>
    <t>Otlučení vápenných nebo vápenocementových omítek vnějších ploch tloušťky do 20 mm, včetně vyškrabání spar a očištění zdiva stupně členitosti 1, v rozsahu do 10 %</t>
  </si>
  <si>
    <t>1104168556</t>
  </si>
  <si>
    <t>63</t>
  </si>
  <si>
    <t>978036191</t>
  </si>
  <si>
    <t>Otlučení cementových omítek vnějších ploch tloušťky do 20 mm včetně očištění povrchu, v rozsahu přes 80 do 100%</t>
  </si>
  <si>
    <t>1596131355</t>
  </si>
  <si>
    <t>64</t>
  </si>
  <si>
    <t>978059541</t>
  </si>
  <si>
    <t>Odsekání obkladů stěn včetně otlučení podkladní omítky až na zdivo z obkládaček vnitřních, z jakýchkoliv materiálů, plochy přes 1 m2</t>
  </si>
  <si>
    <t>-417195021</t>
  </si>
  <si>
    <t>997</t>
  </si>
  <si>
    <t>Přesun sutě</t>
  </si>
  <si>
    <t>65</t>
  </si>
  <si>
    <t>997013501</t>
  </si>
  <si>
    <t>Odvoz suti a vybouraných hmot na skládku nebo meziskládku se složením, na vzdálenost do 1 km</t>
  </si>
  <si>
    <t>-923401436</t>
  </si>
  <si>
    <t>66</t>
  </si>
  <si>
    <t>997013509</t>
  </si>
  <si>
    <t>Odvoz suti a vybouraných hmot na skládku nebo meziskládku se složením, na vzdálenost Příplatek k ceně za každý další i započatý 1 km přes 1 km</t>
  </si>
  <si>
    <t>-730715178</t>
  </si>
  <si>
    <t>67</t>
  </si>
  <si>
    <t>997013863</t>
  </si>
  <si>
    <t>Poplatek za předání stavebního odpadu recyklačnímu zařízení cihelného zatříděného do Katalogu odpadů pod kódem 17 01 02</t>
  </si>
  <si>
    <t>73053855</t>
  </si>
  <si>
    <t>998</t>
  </si>
  <si>
    <t>Přesun hmot</t>
  </si>
  <si>
    <t>68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</si>
  <si>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</si>
  <si>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</si>
  <si>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1124322100</t>
  </si>
  <si>
    <t>PSV</t>
  </si>
  <si>
    <t>Práce a dodávky PSV</t>
  </si>
  <si>
    <t>725</t>
  </si>
  <si>
    <t>Zdravotechnika - zařizovací předměty</t>
  </si>
  <si>
    <t>69</t>
  </si>
  <si>
    <t>725530823</t>
  </si>
  <si>
    <t>Demontáž elektrických zásobníkových ohřívačů vody tlakových od 50 do 200 l</t>
  </si>
  <si>
    <t>soubor</t>
  </si>
  <si>
    <t>1478511668</t>
  </si>
  <si>
    <t>751</t>
  </si>
  <si>
    <t>Vzduchotechnika</t>
  </si>
  <si>
    <t>70</t>
  </si>
  <si>
    <t>751398052</t>
  </si>
  <si>
    <t>Montáž ostatních zařízení protidešťové žaluzie nebo žaluziové klapky na čtyřhranné potrubí, průřezu přes 0,150 do 0,300 m2</t>
  </si>
  <si>
    <t>1871217574</t>
  </si>
  <si>
    <t>71</t>
  </si>
  <si>
    <t>42972919</t>
  </si>
  <si>
    <t>žaluzie protidešťová s pevnými lamelami, pozink, pro potrubí 400x400mm</t>
  </si>
  <si>
    <t>-1807933052</t>
  </si>
  <si>
    <t>72</t>
  </si>
  <si>
    <t>751621111</t>
  </si>
  <si>
    <t>Montáž vytápěcí a větrací přívodní jednotky s ohřevem plynovým, elektrickým nebo vodním nástěnné s výměnou vzduchu do 7000 m3/h</t>
  </si>
  <si>
    <t>-398659063</t>
  </si>
  <si>
    <t>73</t>
  </si>
  <si>
    <t>751621811</t>
  </si>
  <si>
    <t>Demontáž vytápěcí a větrací přívodní jednotky s ohřevem plynovým, elektrickým nebo vodním nástěnné s výměnou vzduchu do 7000 m3/h</t>
  </si>
  <si>
    <t>1481797755</t>
  </si>
  <si>
    <t>74</t>
  </si>
  <si>
    <t>998751101</t>
  </si>
  <si>
    <t>Přesun hmot pro vzduchotechniku stanovený z hmotnosti přesunovaného materiálu vodorovná dopravní vzdálenost do 100 m základní v objektech výšky do 12 m</t>
  </si>
  <si>
    <t>-1719973550</t>
  </si>
  <si>
    <t>764</t>
  </si>
  <si>
    <t>Konstrukce klempířské</t>
  </si>
  <si>
    <t>75</t>
  </si>
  <si>
    <t>764226444</t>
  </si>
  <si>
    <t>Oplechování parapetů z hliníkového plechu rovných celoplošně lepené, bez rohů rš 330 mm</t>
  </si>
  <si>
    <t>-948003916</t>
  </si>
  <si>
    <t>76</t>
  </si>
  <si>
    <t>998764101</t>
  </si>
  <si>
    <t>Přesun hmot pro konstrukce klempířské stanovený z hmotnosti přesunovaného materiálu vodorovná dopravní vzdálenost do 50 m základní v objektech výšky do 6 m</t>
  </si>
  <si>
    <t>-144483896</t>
  </si>
  <si>
    <t>766</t>
  </si>
  <si>
    <t>Konstrukce truhlářské</t>
  </si>
  <si>
    <t>77</t>
  </si>
  <si>
    <t>766622216</t>
  </si>
  <si>
    <t>Montáž oken plastových plochy do 1 m2 včetně montáže rámu otevíravých do zdiva</t>
  </si>
  <si>
    <t>-2145812811</t>
  </si>
  <si>
    <t>78</t>
  </si>
  <si>
    <t>61140050</t>
  </si>
  <si>
    <t>okno plastové otevíravé/sklopné trojsklo do plochy 1m2</t>
  </si>
  <si>
    <t>-1214816069</t>
  </si>
  <si>
    <t>79</t>
  </si>
  <si>
    <t>766660461</t>
  </si>
  <si>
    <t>Montáž vchodových dveří včetně rámu do zdiva dvoukřídlových s nadsvětlíkem</t>
  </si>
  <si>
    <t>1924122127</t>
  </si>
  <si>
    <t>80</t>
  </si>
  <si>
    <t>61140506</t>
  </si>
  <si>
    <t>dveře dvoukřídlé plastové bílé plné max rozměru otvoru 4,84m2 bezpečnostní třídy RC2</t>
  </si>
  <si>
    <t>210973933</t>
  </si>
  <si>
    <t>81</t>
  </si>
  <si>
    <t>766660733</t>
  </si>
  <si>
    <t>Montáž dveřních doplňků dveřního kování bezpečnostního štítku s klikou</t>
  </si>
  <si>
    <t>495848939</t>
  </si>
  <si>
    <t>82</t>
  </si>
  <si>
    <t>54914130</t>
  </si>
  <si>
    <t>dveřní kování bezpečnostní RC2 klika/madlo lakovaný nerez</t>
  </si>
  <si>
    <t>325709020</t>
  </si>
  <si>
    <t>83</t>
  </si>
  <si>
    <t>766660761</t>
  </si>
  <si>
    <t>Montáž dveřních doplňků dveřního kování bezpečnostního zámku</t>
  </si>
  <si>
    <t>995914771</t>
  </si>
  <si>
    <t>84</t>
  </si>
  <si>
    <t>54924010</t>
  </si>
  <si>
    <t>zámek zadlabací protipožární rozteč 90x55,5mm</t>
  </si>
  <si>
    <t>408222628</t>
  </si>
  <si>
    <t>85</t>
  </si>
  <si>
    <t>766660762</t>
  </si>
  <si>
    <t>Montáž dveřních doplňků dveřního kování bezpečnostního zámkové vložky</t>
  </si>
  <si>
    <t>-2117753042</t>
  </si>
  <si>
    <t>86</t>
  </si>
  <si>
    <t>54964117</t>
  </si>
  <si>
    <t>vložka cylindrická bezpečnostní 30+50</t>
  </si>
  <si>
    <t>-917059811</t>
  </si>
  <si>
    <t>87</t>
  </si>
  <si>
    <t>766694116</t>
  </si>
  <si>
    <t>Montáž ostatních truhlářských konstrukcí parapetních desek dřevěných nebo plastových šířky do 300 mm</t>
  </si>
  <si>
    <t>-1995008723</t>
  </si>
  <si>
    <t>88</t>
  </si>
  <si>
    <t>61144401</t>
  </si>
  <si>
    <t>parapet plastový vnitřní š 250mm</t>
  </si>
  <si>
    <t>-2059579089</t>
  </si>
  <si>
    <t>89</t>
  </si>
  <si>
    <t>998766101</t>
  </si>
  <si>
    <t>Přesun hmot pro konstrukce truhlářské stanovený z hmotnosti přesunovaného materiálu vodorovná dopravní vzdálenost do 50 m základní v objektech výšky do 6 m</t>
  </si>
  <si>
    <t>132666802</t>
  </si>
  <si>
    <t>767</t>
  </si>
  <si>
    <t>Konstrukce zámečnické</t>
  </si>
  <si>
    <t>90</t>
  </si>
  <si>
    <t>767223212</t>
  </si>
  <si>
    <t>Montáž zábradlí přímého v exteriéru na schodišti kotveného do ocelové konstrukce</t>
  </si>
  <si>
    <t>-1078436010</t>
  </si>
  <si>
    <t>91</t>
  </si>
  <si>
    <t>55283902</t>
  </si>
  <si>
    <t>trubka ocelová bezešvá hladká jakost 11 353 48,3x3,2mm</t>
  </si>
  <si>
    <t>1944033804</t>
  </si>
  <si>
    <t>92</t>
  </si>
  <si>
    <t>31630515</t>
  </si>
  <si>
    <t>oblouk trubkový typ 3D tvar 90° - K3 D 51mm tl 2,6mm</t>
  </si>
  <si>
    <t>279592971</t>
  </si>
  <si>
    <t>93</t>
  </si>
  <si>
    <t>767612911</t>
  </si>
  <si>
    <t>Oprava a údržba oken seřízení kovového okna</t>
  </si>
  <si>
    <t>1301712286</t>
  </si>
  <si>
    <t>94</t>
  </si>
  <si>
    <t>767613911</t>
  </si>
  <si>
    <t>Oprava a údržba oken výměna izolačního dvojskla kovových oken otvíravých, plochy do 1 m2</t>
  </si>
  <si>
    <t>878095006</t>
  </si>
  <si>
    <t>95</t>
  </si>
  <si>
    <t>767615911</t>
  </si>
  <si>
    <t>Oprava a údržba oken výměna gumového těsnění</t>
  </si>
  <si>
    <t>272769070</t>
  </si>
  <si>
    <t>96</t>
  </si>
  <si>
    <t>767640222</t>
  </si>
  <si>
    <t>Montáž dveří ocelových nebo hliníkových vchodových dvoukřídlové s nadsvětlíkem</t>
  </si>
  <si>
    <t>-667667448</t>
  </si>
  <si>
    <t>97</t>
  </si>
  <si>
    <t>55341161</t>
  </si>
  <si>
    <t>dveře dvoukřídlé ocelové vchodové 1450x2480mm</t>
  </si>
  <si>
    <t>-1843391769</t>
  </si>
  <si>
    <t>98</t>
  </si>
  <si>
    <t>767651220</t>
  </si>
  <si>
    <t>Montáž vrat garážových nebo průmyslových otvíravých do ocelové zárubně z dílů, plochy přes 6 do 9 m2</t>
  </si>
  <si>
    <t>395696012</t>
  </si>
  <si>
    <t>99</t>
  </si>
  <si>
    <t>55344635</t>
  </si>
  <si>
    <t>vrata ocelová 2,7x2,7m 2/2 křídlová otočná s rámem</t>
  </si>
  <si>
    <t>-1645614060</t>
  </si>
  <si>
    <t>100</t>
  </si>
  <si>
    <t>767995117</t>
  </si>
  <si>
    <t>Montáž ostatních atypických zámečnických konstrukcí hmotnosti přes 250 do 500 kg</t>
  </si>
  <si>
    <t>kg</t>
  </si>
  <si>
    <t>1439312178</t>
  </si>
  <si>
    <t>101</t>
  </si>
  <si>
    <t>13010720</t>
  </si>
  <si>
    <t>ocel profilová jakost S235JR (11 375) průřez I (IPN) 180</t>
  </si>
  <si>
    <t>-958323083</t>
  </si>
  <si>
    <t>102</t>
  </si>
  <si>
    <t>13010824</t>
  </si>
  <si>
    <t>ocel profilová jakost S235JR (11 375) průřez U (UPN) 180</t>
  </si>
  <si>
    <t>1370621661</t>
  </si>
  <si>
    <t>103</t>
  </si>
  <si>
    <t>13611309</t>
  </si>
  <si>
    <t>plech ocelový černý žebrovaný S235JR slza tl 6mm tabule</t>
  </si>
  <si>
    <t>-5461222</t>
  </si>
  <si>
    <t>104</t>
  </si>
  <si>
    <t>998767101</t>
  </si>
  <si>
    <t>Přesun hmot pro zámečnické konstrukce stanovený z hmotnosti přesunovaného materiálu vodorovná dopravní vzdálenost do 50 m v objektech výšky do 6 m</t>
  </si>
  <si>
    <t>-1460338685</t>
  </si>
  <si>
    <t>771</t>
  </si>
  <si>
    <t>Podlahy z dlaždic</t>
  </si>
  <si>
    <t>105</t>
  </si>
  <si>
    <t>771121011</t>
  </si>
  <si>
    <t>Příprava podkladu před provedením dlažby nátěr penetrační na podlahu</t>
  </si>
  <si>
    <t>-1879598259</t>
  </si>
  <si>
    <t>106</t>
  </si>
  <si>
    <t>771151011</t>
  </si>
  <si>
    <t>Příprava podkladu před provedením dlažby samonivelační stěrka min. pevnosti 20 MPa, tloušťky do 3 mm</t>
  </si>
  <si>
    <t>2054119761</t>
  </si>
  <si>
    <t>107</t>
  </si>
  <si>
    <t>771471810</t>
  </si>
  <si>
    <t>Demontáž soklíků z dlaždic keramických kladených do malty rovných</t>
  </si>
  <si>
    <t>2123995836</t>
  </si>
  <si>
    <t>108</t>
  </si>
  <si>
    <t>771474211</t>
  </si>
  <si>
    <t>Montáž soklů z dlaždic keramických lepených cementovým flexibilním rychletuhnoucím lepidlem rovných, výšky do 65 mm</t>
  </si>
  <si>
    <t>-1760719063</t>
  </si>
  <si>
    <t>109</t>
  </si>
  <si>
    <t>59761160</t>
  </si>
  <si>
    <t>dlažba keramická slinutá mrazuvzdorná povrch hladký/matný tl do 10mm přes 9 do 12ks/m2</t>
  </si>
  <si>
    <t>-113795926</t>
  </si>
  <si>
    <t>110</t>
  </si>
  <si>
    <t>771575416</t>
  </si>
  <si>
    <t>Montáž podlah z dlaždic keramických lepených disperzním lepidlem hladkých, tloušťky do 10 mm přes 9 do 12 ks/m2</t>
  </si>
  <si>
    <t>-1848575501</t>
  </si>
  <si>
    <t>111</t>
  </si>
  <si>
    <t>2111252317</t>
  </si>
  <si>
    <t>112</t>
  </si>
  <si>
    <t>771591115</t>
  </si>
  <si>
    <t>Podlahy - dokončovací práce spárování silikonem</t>
  </si>
  <si>
    <t>-249264606</t>
  </si>
  <si>
    <t>113</t>
  </si>
  <si>
    <t>998771101</t>
  </si>
  <si>
    <t>Přesun hmot pro podlahy z dlaždic stanovený z hmotnosti přesunovaného materiálu vodorovná dopravní vzdálenost do 50 m v objektech výšky do 6 m</t>
  </si>
  <si>
    <t>441659902</t>
  </si>
  <si>
    <t>783</t>
  </si>
  <si>
    <t>Dokončovací práce - nátěry</t>
  </si>
  <si>
    <t>114</t>
  </si>
  <si>
    <t>783301303</t>
  </si>
  <si>
    <t>Příprava podkladu zámečnických konstrukcí před provedením nátěru odrezivění odrezovačem bezoplachovým</t>
  </si>
  <si>
    <t>-324147226</t>
  </si>
  <si>
    <t>115</t>
  </si>
  <si>
    <t>783314101</t>
  </si>
  <si>
    <t>Základní nátěr zámečnických konstrukcí jednonásobný syntetický</t>
  </si>
  <si>
    <t>486680326</t>
  </si>
  <si>
    <t>116</t>
  </si>
  <si>
    <t>783315101</t>
  </si>
  <si>
    <t>Mezinátěr zámečnických konstrukcí jednonásobný syntetický standardní</t>
  </si>
  <si>
    <t>391585048</t>
  </si>
  <si>
    <t>117</t>
  </si>
  <si>
    <t>783317101</t>
  </si>
  <si>
    <t>Krycí nátěr (email) zámečnických konstrukcí jednonásobný syntetický standardní</t>
  </si>
  <si>
    <t>-917290018</t>
  </si>
  <si>
    <t>784</t>
  </si>
  <si>
    <t>Dokončovací práce - malby a tapety</t>
  </si>
  <si>
    <t>118</t>
  </si>
  <si>
    <t>784181111</t>
  </si>
  <si>
    <t>Penetrace podkladu jednonásobná základní silikátová bezbarvá v místnostech výšky do 3,80 m</t>
  </si>
  <si>
    <t>1922539544</t>
  </si>
  <si>
    <t>119</t>
  </si>
  <si>
    <t>784331001</t>
  </si>
  <si>
    <t>Malby protiplísňové dvojnásobné, bílé v místnostech výšky do 3,80 m</t>
  </si>
  <si>
    <t>37368187</t>
  </si>
  <si>
    <t>VRN</t>
  </si>
  <si>
    <t>Vedlejší rozpočtové náklady</t>
  </si>
  <si>
    <t>VRN3</t>
  </si>
  <si>
    <t>Zařízení staveniště</t>
  </si>
  <si>
    <t>120</t>
  </si>
  <si>
    <t>031002000</t>
  </si>
  <si>
    <t>Související (přípravné) práce pro zařízení staveniště</t>
  </si>
  <si>
    <t>soub</t>
  </si>
  <si>
    <t>1024</t>
  </si>
  <si>
    <t>1684892131</t>
  </si>
  <si>
    <t>VRN6</t>
  </si>
  <si>
    <t>Územní vlivy</t>
  </si>
  <si>
    <t>121</t>
  </si>
  <si>
    <t>061002000</t>
  </si>
  <si>
    <t>Vliv klimatických podmínek</t>
  </si>
  <si>
    <t>1192263089</t>
  </si>
  <si>
    <t>VRN7</t>
  </si>
  <si>
    <t>Provozní vlivy</t>
  </si>
  <si>
    <t>122</t>
  </si>
  <si>
    <t>071002000</t>
  </si>
  <si>
    <t>Provoz investora, třetích osob</t>
  </si>
  <si>
    <t>-2120644547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</si>
</sst>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122</xdr:row>
      <xdr:rowOff>0</xdr:rowOff>
    </xdr:from>
    <xdr:to>
      <xdr:col>9</xdr:col>
      <xdr:colOff>1215390</xdr:colOff>
      <xdr:row>126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K20260131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v okružní vodárně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Břidličná, areál AL INVEST Břidličná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31. 1. 2026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AL INVEST Břidličná a.s.Bruntálská 167, Břidličná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Karel kovář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Karel kovář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'K20260131 - Stavební úpra...'!J28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'K20260131 - Stavební úpra...'!P134</f>
        <v>0</v>
      </c>
      <c r="AV95" s="124">
        <f>'K20260131 - Stavební úpra...'!J31</f>
        <v>0</v>
      </c>
      <c r="AW95" s="124">
        <f>'K20260131 - Stavební úpra...'!J32</f>
        <v>0</v>
      </c>
      <c r="AX95" s="124">
        <f>'K20260131 - Stavební úpra...'!J33</f>
        <v>0</v>
      </c>
      <c r="AY95" s="124">
        <f>'K20260131 - Stavební úpra...'!J34</f>
        <v>0</v>
      </c>
      <c r="AZ95" s="124">
        <f>'K20260131 - Stavební úpra...'!F31</f>
        <v>0</v>
      </c>
      <c r="BA95" s="124">
        <f>'K20260131 - Stavební úpra...'!F32</f>
        <v>0</v>
      </c>
      <c r="BB95" s="124">
        <f>'K20260131 - Stavební úpra...'!F33</f>
        <v>0</v>
      </c>
      <c r="BC95" s="124">
        <f>'K20260131 - Stavební úpra...'!F34</f>
        <v>0</v>
      </c>
      <c r="BD95" s="126">
        <f>'K20260131 - Stavební úpra...'!F35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/V3kFgV/XzuTXeSQoXS7qc5i/Ig+e+MdZ/gaBXK4Fbhvvy793OLrSsXB4b4XvHmy4NG+H6s0w5oVBHmhJsozWw==" hashValue="kutO7IPb+iyXqA4PuJW7TthHNOLKNYwGulNJFQOo585MJlSMwEx2YZ6Unlt65lEg32jOS7ruTc9cPt0KAapkE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K20260131 - Stavební úpr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82</v>
      </c>
    </row>
    <row r="4" s="1" customFormat="1" ht="24.96" customHeight="1">
      <c r="B4" s="17"/>
      <c r="D4" s="130" t="s">
        <v>83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31. 1. 2026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31</v>
      </c>
      <c r="F19" s="35"/>
      <c r="G19" s="35"/>
      <c r="H19" s="35"/>
      <c r="I19" s="132" t="s">
        <v>27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33</v>
      </c>
      <c r="E21" s="35"/>
      <c r="F21" s="35"/>
      <c r="G21" s="35"/>
      <c r="H21" s="35"/>
      <c r="I21" s="132" t="s">
        <v>25</v>
      </c>
      <c r="J21" s="134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">
        <v>31</v>
      </c>
      <c r="F22" s="35"/>
      <c r="G22" s="35"/>
      <c r="H22" s="35"/>
      <c r="I22" s="132" t="s">
        <v>27</v>
      </c>
      <c r="J22" s="134" t="s">
        <v>1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ROUND(J134,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ROUND((SUM(BE134:BE278)),  2)</f>
        <v>0</v>
      </c>
      <c r="G31" s="35"/>
      <c r="H31" s="35"/>
      <c r="I31" s="146">
        <v>0.20999999999999999</v>
      </c>
      <c r="J31" s="145">
        <f>ROUND(((SUM(BE134:BE278))*I31),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ROUND((SUM(BF134:BF278)),  2)</f>
        <v>0</v>
      </c>
      <c r="G32" s="35"/>
      <c r="H32" s="35"/>
      <c r="I32" s="146">
        <v>0.12</v>
      </c>
      <c r="J32" s="145">
        <f>ROUND(((SUM(BF134:BF278))*I32),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ROUND((SUM(BG134:BG278)),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ROUND((SUM(BH134:BH278)),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ROUND((SUM(BI134:BI278)),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Stavební úpravy v okružní vodárně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Břidličná, areál AL INVEST Břidličná</v>
      </c>
      <c r="G87" s="37"/>
      <c r="H87" s="37"/>
      <c r="I87" s="29" t="s">
        <v>22</v>
      </c>
      <c r="J87" s="76" t="str">
        <f>IF(J10="","",J10)</f>
        <v>31. 1. 2026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AL INVEST Břidličná a.s.Bruntálská 167, Břidličná</v>
      </c>
      <c r="G89" s="37"/>
      <c r="H89" s="37"/>
      <c r="I89" s="29" t="s">
        <v>30</v>
      </c>
      <c r="J89" s="33" t="str">
        <f>E19</f>
        <v>Ing. Karel kovář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33</v>
      </c>
      <c r="J90" s="33" t="str">
        <f>E22</f>
        <v>Ing. Karel kovář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85</v>
      </c>
      <c r="D92" s="166"/>
      <c r="E92" s="166"/>
      <c r="F92" s="166"/>
      <c r="G92" s="166"/>
      <c r="H92" s="166"/>
      <c r="I92" s="166"/>
      <c r="J92" s="167" t="s">
        <v>86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87</v>
      </c>
      <c r="D94" s="37"/>
      <c r="E94" s="37"/>
      <c r="F94" s="37"/>
      <c r="G94" s="37"/>
      <c r="H94" s="37"/>
      <c r="I94" s="37"/>
      <c r="J94" s="107">
        <f>J134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88</v>
      </c>
    </row>
    <row r="95" s="9" customFormat="1" ht="24.96" customHeight="1">
      <c r="A95" s="9"/>
      <c r="B95" s="169"/>
      <c r="C95" s="170"/>
      <c r="D95" s="171" t="s">
        <v>89</v>
      </c>
      <c r="E95" s="172"/>
      <c r="F95" s="172"/>
      <c r="G95" s="172"/>
      <c r="H95" s="172"/>
      <c r="I95" s="172"/>
      <c r="J95" s="173">
        <f>J135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90</v>
      </c>
      <c r="E96" s="178"/>
      <c r="F96" s="178"/>
      <c r="G96" s="178"/>
      <c r="H96" s="178"/>
      <c r="I96" s="178"/>
      <c r="J96" s="179">
        <f>J136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J143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92</v>
      </c>
      <c r="E98" s="178"/>
      <c r="F98" s="178"/>
      <c r="G98" s="178"/>
      <c r="H98" s="178"/>
      <c r="I98" s="178"/>
      <c r="J98" s="179">
        <f>J151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93</v>
      </c>
      <c r="E99" s="178"/>
      <c r="F99" s="178"/>
      <c r="G99" s="178"/>
      <c r="H99" s="178"/>
      <c r="I99" s="178"/>
      <c r="J99" s="179">
        <f>J156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94</v>
      </c>
      <c r="E100" s="178"/>
      <c r="F100" s="178"/>
      <c r="G100" s="178"/>
      <c r="H100" s="178"/>
      <c r="I100" s="178"/>
      <c r="J100" s="179">
        <f>J158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5"/>
      <c r="C101" s="176"/>
      <c r="D101" s="177" t="s">
        <v>95</v>
      </c>
      <c r="E101" s="178"/>
      <c r="F101" s="178"/>
      <c r="G101" s="178"/>
      <c r="H101" s="178"/>
      <c r="I101" s="178"/>
      <c r="J101" s="179">
        <f>J176</f>
        <v>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5"/>
      <c r="C102" s="176"/>
      <c r="D102" s="177" t="s">
        <v>96</v>
      </c>
      <c r="E102" s="178"/>
      <c r="F102" s="178"/>
      <c r="G102" s="178"/>
      <c r="H102" s="178"/>
      <c r="I102" s="178"/>
      <c r="J102" s="179">
        <f>J206</f>
        <v>0</v>
      </c>
      <c r="K102" s="176"/>
      <c r="L102" s="18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J210</f>
        <v>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69"/>
      <c r="C104" s="170"/>
      <c r="D104" s="171" t="s">
        <v>98</v>
      </c>
      <c r="E104" s="172"/>
      <c r="F104" s="172"/>
      <c r="G104" s="172"/>
      <c r="H104" s="172"/>
      <c r="I104" s="172"/>
      <c r="J104" s="173">
        <f>J212</f>
        <v>0</v>
      </c>
      <c r="K104" s="170"/>
      <c r="L104" s="17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75"/>
      <c r="C105" s="176"/>
      <c r="D105" s="177" t="s">
        <v>99</v>
      </c>
      <c r="E105" s="178"/>
      <c r="F105" s="178"/>
      <c r="G105" s="178"/>
      <c r="H105" s="178"/>
      <c r="I105" s="178"/>
      <c r="J105" s="179">
        <f>J213</f>
        <v>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5"/>
      <c r="C106" s="176"/>
      <c r="D106" s="177" t="s">
        <v>100</v>
      </c>
      <c r="E106" s="178"/>
      <c r="F106" s="178"/>
      <c r="G106" s="178"/>
      <c r="H106" s="178"/>
      <c r="I106" s="178"/>
      <c r="J106" s="179">
        <f>J215</f>
        <v>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5"/>
      <c r="C107" s="176"/>
      <c r="D107" s="177" t="s">
        <v>101</v>
      </c>
      <c r="E107" s="178"/>
      <c r="F107" s="178"/>
      <c r="G107" s="178"/>
      <c r="H107" s="178"/>
      <c r="I107" s="178"/>
      <c r="J107" s="179">
        <f>J221</f>
        <v>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5"/>
      <c r="C108" s="176"/>
      <c r="D108" s="177" t="s">
        <v>102</v>
      </c>
      <c r="E108" s="178"/>
      <c r="F108" s="178"/>
      <c r="G108" s="178"/>
      <c r="H108" s="178"/>
      <c r="I108" s="178"/>
      <c r="J108" s="179">
        <f>J224</f>
        <v>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5"/>
      <c r="C109" s="176"/>
      <c r="D109" s="177" t="s">
        <v>103</v>
      </c>
      <c r="E109" s="178"/>
      <c r="F109" s="178"/>
      <c r="G109" s="178"/>
      <c r="H109" s="178"/>
      <c r="I109" s="178"/>
      <c r="J109" s="179">
        <f>J238</f>
        <v>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5"/>
      <c r="C110" s="176"/>
      <c r="D110" s="177" t="s">
        <v>104</v>
      </c>
      <c r="E110" s="178"/>
      <c r="F110" s="178"/>
      <c r="G110" s="178"/>
      <c r="H110" s="178"/>
      <c r="I110" s="178"/>
      <c r="J110" s="179">
        <f>J254</f>
        <v>0</v>
      </c>
      <c r="K110" s="176"/>
      <c r="L110" s="18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5"/>
      <c r="C111" s="176"/>
      <c r="D111" s="177" t="s">
        <v>105</v>
      </c>
      <c r="E111" s="178"/>
      <c r="F111" s="178"/>
      <c r="G111" s="178"/>
      <c r="H111" s="178"/>
      <c r="I111" s="178"/>
      <c r="J111" s="179">
        <f>J264</f>
        <v>0</v>
      </c>
      <c r="K111" s="176"/>
      <c r="L111" s="18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5"/>
      <c r="C112" s="176"/>
      <c r="D112" s="177" t="s">
        <v>106</v>
      </c>
      <c r="E112" s="178"/>
      <c r="F112" s="178"/>
      <c r="G112" s="178"/>
      <c r="H112" s="178"/>
      <c r="I112" s="178"/>
      <c r="J112" s="179">
        <f>J269</f>
        <v>0</v>
      </c>
      <c r="K112" s="176"/>
      <c r="L112" s="18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69"/>
      <c r="C113" s="170"/>
      <c r="D113" s="171" t="s">
        <v>107</v>
      </c>
      <c r="E113" s="172"/>
      <c r="F113" s="172"/>
      <c r="G113" s="172"/>
      <c r="H113" s="172"/>
      <c r="I113" s="172"/>
      <c r="J113" s="173">
        <f>J272</f>
        <v>0</v>
      </c>
      <c r="K113" s="170"/>
      <c r="L113" s="17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75"/>
      <c r="C114" s="176"/>
      <c r="D114" s="177" t="s">
        <v>108</v>
      </c>
      <c r="E114" s="178"/>
      <c r="F114" s="178"/>
      <c r="G114" s="178"/>
      <c r="H114" s="178"/>
      <c r="I114" s="178"/>
      <c r="J114" s="179">
        <f>J273</f>
        <v>0</v>
      </c>
      <c r="K114" s="176"/>
      <c r="L114" s="18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5"/>
      <c r="C115" s="176"/>
      <c r="D115" s="177" t="s">
        <v>109</v>
      </c>
      <c r="E115" s="178"/>
      <c r="F115" s="178"/>
      <c r="G115" s="178"/>
      <c r="H115" s="178"/>
      <c r="I115" s="178"/>
      <c r="J115" s="179">
        <f>J275</f>
        <v>0</v>
      </c>
      <c r="K115" s="176"/>
      <c r="L115" s="18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5"/>
      <c r="C116" s="176"/>
      <c r="D116" s="177" t="s">
        <v>110</v>
      </c>
      <c r="E116" s="178"/>
      <c r="F116" s="178"/>
      <c r="G116" s="178"/>
      <c r="H116" s="178"/>
      <c r="I116" s="178"/>
      <c r="J116" s="179">
        <f>J277</f>
        <v>0</v>
      </c>
      <c r="K116" s="176"/>
      <c r="L116" s="18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2" customFormat="1" ht="21.84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63"/>
      <c r="C118" s="64"/>
      <c r="D118" s="64"/>
      <c r="E118" s="64"/>
      <c r="F118" s="64"/>
      <c r="G118" s="64"/>
      <c r="H118" s="64"/>
      <c r="I118" s="64"/>
      <c r="J118" s="64"/>
      <c r="K118" s="64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22" s="2" customFormat="1" ht="6.96" customHeight="1">
      <c r="A122" s="35"/>
      <c r="B122" s="65"/>
      <c r="C122" s="66"/>
      <c r="D122" s="66"/>
      <c r="E122" s="66"/>
      <c r="F122" s="66"/>
      <c r="G122" s="66"/>
      <c r="H122" s="66"/>
      <c r="I122" s="66"/>
      <c r="J122" s="66"/>
      <c r="K122" s="66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4.96" customHeight="1">
      <c r="A123" s="35"/>
      <c r="B123" s="36"/>
      <c r="C123" s="20" t="s">
        <v>111</v>
      </c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16</v>
      </c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3" t="str">
        <f>E7</f>
        <v>Stavební úpravy v okružní vodárně</v>
      </c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20</v>
      </c>
      <c r="D128" s="37"/>
      <c r="E128" s="37"/>
      <c r="F128" s="24" t="str">
        <f>F10</f>
        <v>Břidličná, areál AL INVEST Břidličná</v>
      </c>
      <c r="G128" s="37"/>
      <c r="H128" s="37"/>
      <c r="I128" s="29" t="s">
        <v>22</v>
      </c>
      <c r="J128" s="76" t="str">
        <f>IF(J10="","",J10)</f>
        <v>31. 1. 2026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24</v>
      </c>
      <c r="D130" s="37"/>
      <c r="E130" s="37"/>
      <c r="F130" s="24" t="str">
        <f>E13</f>
        <v>AL INVEST Břidličná a.s.Bruntálská 167, Břidličná</v>
      </c>
      <c r="G130" s="37"/>
      <c r="H130" s="37"/>
      <c r="I130" s="29" t="s">
        <v>30</v>
      </c>
      <c r="J130" s="33" t="str">
        <f>E19</f>
        <v>Ing. Karel kovář</v>
      </c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28</v>
      </c>
      <c r="D131" s="37"/>
      <c r="E131" s="37"/>
      <c r="F131" s="24" t="str">
        <f>IF(E16="","",E16)</f>
        <v>Vyplň údaj</v>
      </c>
      <c r="G131" s="37"/>
      <c r="H131" s="37"/>
      <c r="I131" s="29" t="s">
        <v>33</v>
      </c>
      <c r="J131" s="33" t="str">
        <f>E22</f>
        <v>Ing. Karel kovář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181"/>
      <c r="B133" s="182"/>
      <c r="C133" s="183" t="s">
        <v>112</v>
      </c>
      <c r="D133" s="184" t="s">
        <v>60</v>
      </c>
      <c r="E133" s="184" t="s">
        <v>56</v>
      </c>
      <c r="F133" s="184" t="s">
        <v>57</v>
      </c>
      <c r="G133" s="184" t="s">
        <v>113</v>
      </c>
      <c r="H133" s="184" t="s">
        <v>114</v>
      </c>
      <c r="I133" s="184" t="s">
        <v>115</v>
      </c>
      <c r="J133" s="185" t="s">
        <v>86</v>
      </c>
      <c r="K133" s="186" t="s">
        <v>116</v>
      </c>
      <c r="L133" s="187"/>
      <c r="M133" s="97" t="s">
        <v>1</v>
      </c>
      <c r="N133" s="98" t="s">
        <v>39</v>
      </c>
      <c r="O133" s="98" t="s">
        <v>117</v>
      </c>
      <c r="P133" s="98" t="s">
        <v>118</v>
      </c>
      <c r="Q133" s="98" t="s">
        <v>119</v>
      </c>
      <c r="R133" s="98" t="s">
        <v>120</v>
      </c>
      <c r="S133" s="98" t="s">
        <v>121</v>
      </c>
      <c r="T133" s="99" t="s">
        <v>122</v>
      </c>
      <c r="U133" s="181"/>
      <c r="V133" s="181"/>
      <c r="W133" s="181"/>
      <c r="X133" s="181"/>
      <c r="Y133" s="181"/>
      <c r="Z133" s="181"/>
      <c r="AA133" s="181"/>
      <c r="AB133" s="181"/>
      <c r="AC133" s="181"/>
      <c r="AD133" s="181"/>
      <c r="AE133" s="181"/>
    </row>
    <row r="134" s="2" customFormat="1" ht="22.8" customHeight="1">
      <c r="A134" s="35"/>
      <c r="B134" s="36"/>
      <c r="C134" s="104" t="s">
        <v>123</v>
      </c>
      <c r="D134" s="37"/>
      <c r="E134" s="37"/>
      <c r="F134" s="37"/>
      <c r="G134" s="37"/>
      <c r="H134" s="37"/>
      <c r="I134" s="37"/>
      <c r="J134" s="188">
        <f>BK134</f>
        <v>0</v>
      </c>
      <c r="K134" s="37"/>
      <c r="L134" s="41"/>
      <c r="M134" s="100"/>
      <c r="N134" s="189"/>
      <c r="O134" s="101"/>
      <c r="P134" s="190">
        <f>P135+P212+P272</f>
        <v>0</v>
      </c>
      <c r="Q134" s="101"/>
      <c r="R134" s="190">
        <f>R135+R212+R272</f>
        <v>196.66294776000001</v>
      </c>
      <c r="S134" s="101"/>
      <c r="T134" s="191">
        <f>T135+T212+T272</f>
        <v>153.05794799999998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74</v>
      </c>
      <c r="AU134" s="14" t="s">
        <v>88</v>
      </c>
      <c r="BK134" s="192">
        <f>BK135+BK212+BK272</f>
        <v>0</v>
      </c>
    </row>
    <row r="135" s="12" customFormat="1" ht="25.92" customHeight="1">
      <c r="A135" s="12"/>
      <c r="B135" s="193"/>
      <c r="C135" s="194"/>
      <c r="D135" s="195" t="s">
        <v>74</v>
      </c>
      <c r="E135" s="196" t="s">
        <v>124</v>
      </c>
      <c r="F135" s="196" t="s">
        <v>125</v>
      </c>
      <c r="G135" s="194"/>
      <c r="H135" s="194"/>
      <c r="I135" s="197"/>
      <c r="J135" s="198">
        <f>BK135</f>
        <v>0</v>
      </c>
      <c r="K135" s="194"/>
      <c r="L135" s="199"/>
      <c r="M135" s="200"/>
      <c r="N135" s="201"/>
      <c r="O135" s="201"/>
      <c r="P135" s="202">
        <f>P136+P143+P151+P156+P158+P176+P206+P210</f>
        <v>0</v>
      </c>
      <c r="Q135" s="201"/>
      <c r="R135" s="202">
        <f>R136+R143+R151+R156+R158+R176+R206+R210</f>
        <v>194.23118726000001</v>
      </c>
      <c r="S135" s="201"/>
      <c r="T135" s="203">
        <f>T136+T143+T151+T156+T158+T176+T206+T210</f>
        <v>151.97555199999999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4" t="s">
        <v>80</v>
      </c>
      <c r="AT135" s="205" t="s">
        <v>74</v>
      </c>
      <c r="AU135" s="205" t="s">
        <v>75</v>
      </c>
      <c r="AY135" s="204" t="s">
        <v>126</v>
      </c>
      <c r="BK135" s="206">
        <f>BK136+BK143+BK151+BK156+BK158+BK176+BK206+BK210</f>
        <v>0</v>
      </c>
    </row>
    <row r="136" s="12" customFormat="1" ht="22.8" customHeight="1">
      <c r="A136" s="12"/>
      <c r="B136" s="193"/>
      <c r="C136" s="194"/>
      <c r="D136" s="195" t="s">
        <v>74</v>
      </c>
      <c r="E136" s="207" t="s">
        <v>80</v>
      </c>
      <c r="F136" s="207" t="s">
        <v>127</v>
      </c>
      <c r="G136" s="194"/>
      <c r="H136" s="194"/>
      <c r="I136" s="197"/>
      <c r="J136" s="208">
        <f>BK136</f>
        <v>0</v>
      </c>
      <c r="K136" s="194"/>
      <c r="L136" s="199"/>
      <c r="M136" s="200"/>
      <c r="N136" s="201"/>
      <c r="O136" s="201"/>
      <c r="P136" s="202">
        <f>SUM(P137:P142)</f>
        <v>0</v>
      </c>
      <c r="Q136" s="201"/>
      <c r="R136" s="202">
        <f>SUM(R137:R142)</f>
        <v>0</v>
      </c>
      <c r="S136" s="201"/>
      <c r="T136" s="203">
        <f>SUM(T137:T142)</f>
        <v>44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4" t="s">
        <v>80</v>
      </c>
      <c r="AT136" s="205" t="s">
        <v>74</v>
      </c>
      <c r="AU136" s="205" t="s">
        <v>80</v>
      </c>
      <c r="AY136" s="204" t="s">
        <v>126</v>
      </c>
      <c r="BK136" s="206">
        <f>SUM(BK137:BK142)</f>
        <v>0</v>
      </c>
    </row>
    <row r="137" s="2" customFormat="1" ht="66.75" customHeight="1">
      <c r="A137" s="35"/>
      <c r="B137" s="36"/>
      <c r="C137" s="209" t="s">
        <v>80</v>
      </c>
      <c r="D137" s="209" t="s">
        <v>128</v>
      </c>
      <c r="E137" s="210" t="s">
        <v>129</v>
      </c>
      <c r="F137" s="211" t="s">
        <v>130</v>
      </c>
      <c r="G137" s="212" t="s">
        <v>131</v>
      </c>
      <c r="H137" s="213">
        <v>55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40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0.17000000000000001</v>
      </c>
      <c r="T137" s="220">
        <f>S137*H137</f>
        <v>9.3500000000000014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132</v>
      </c>
      <c r="AT137" s="221" t="s">
        <v>128</v>
      </c>
      <c r="AU137" s="221" t="s">
        <v>82</v>
      </c>
      <c r="AY137" s="14" t="s">
        <v>126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80</v>
      </c>
      <c r="BK137" s="222">
        <f>ROUND(I137*H137,2)</f>
        <v>0</v>
      </c>
      <c r="BL137" s="14" t="s">
        <v>132</v>
      </c>
      <c r="BM137" s="221" t="s">
        <v>133</v>
      </c>
    </row>
    <row r="138" s="2" customFormat="1" ht="66.75" customHeight="1">
      <c r="A138" s="35"/>
      <c r="B138" s="36"/>
      <c r="C138" s="209" t="s">
        <v>82</v>
      </c>
      <c r="D138" s="209" t="s">
        <v>128</v>
      </c>
      <c r="E138" s="210" t="s">
        <v>134</v>
      </c>
      <c r="F138" s="211" t="s">
        <v>135</v>
      </c>
      <c r="G138" s="212" t="s">
        <v>131</v>
      </c>
      <c r="H138" s="213">
        <v>55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40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0.63</v>
      </c>
      <c r="T138" s="220">
        <f>S138*H138</f>
        <v>34.649999999999999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132</v>
      </c>
      <c r="AT138" s="221" t="s">
        <v>128</v>
      </c>
      <c r="AU138" s="221" t="s">
        <v>82</v>
      </c>
      <c r="AY138" s="14" t="s">
        <v>126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80</v>
      </c>
      <c r="BK138" s="222">
        <f>ROUND(I138*H138,2)</f>
        <v>0</v>
      </c>
      <c r="BL138" s="14" t="s">
        <v>132</v>
      </c>
      <c r="BM138" s="221" t="s">
        <v>136</v>
      </c>
    </row>
    <row r="139" s="2" customFormat="1" ht="33" customHeight="1">
      <c r="A139" s="35"/>
      <c r="B139" s="36"/>
      <c r="C139" s="209" t="s">
        <v>137</v>
      </c>
      <c r="D139" s="209" t="s">
        <v>128</v>
      </c>
      <c r="E139" s="210" t="s">
        <v>138</v>
      </c>
      <c r="F139" s="211" t="s">
        <v>139</v>
      </c>
      <c r="G139" s="212" t="s">
        <v>140</v>
      </c>
      <c r="H139" s="213">
        <v>22.199999999999999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40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132</v>
      </c>
      <c r="AT139" s="221" t="s">
        <v>128</v>
      </c>
      <c r="AU139" s="221" t="s">
        <v>82</v>
      </c>
      <c r="AY139" s="14" t="s">
        <v>126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80</v>
      </c>
      <c r="BK139" s="222">
        <f>ROUND(I139*H139,2)</f>
        <v>0</v>
      </c>
      <c r="BL139" s="14" t="s">
        <v>132</v>
      </c>
      <c r="BM139" s="221" t="s">
        <v>141</v>
      </c>
    </row>
    <row r="140" s="2" customFormat="1" ht="44.25" customHeight="1">
      <c r="A140" s="35"/>
      <c r="B140" s="36"/>
      <c r="C140" s="209" t="s">
        <v>132</v>
      </c>
      <c r="D140" s="209" t="s">
        <v>128</v>
      </c>
      <c r="E140" s="210" t="s">
        <v>142</v>
      </c>
      <c r="F140" s="211" t="s">
        <v>143</v>
      </c>
      <c r="G140" s="212" t="s">
        <v>140</v>
      </c>
      <c r="H140" s="213">
        <v>2.21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40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132</v>
      </c>
      <c r="AT140" s="221" t="s">
        <v>128</v>
      </c>
      <c r="AU140" s="221" t="s">
        <v>82</v>
      </c>
      <c r="AY140" s="14" t="s">
        <v>126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80</v>
      </c>
      <c r="BK140" s="222">
        <f>ROUND(I140*H140,2)</f>
        <v>0</v>
      </c>
      <c r="BL140" s="14" t="s">
        <v>132</v>
      </c>
      <c r="BM140" s="221" t="s">
        <v>144</v>
      </c>
    </row>
    <row r="141" s="2" customFormat="1" ht="62.7" customHeight="1">
      <c r="A141" s="35"/>
      <c r="B141" s="36"/>
      <c r="C141" s="209" t="s">
        <v>145</v>
      </c>
      <c r="D141" s="209" t="s">
        <v>128</v>
      </c>
      <c r="E141" s="210" t="s">
        <v>146</v>
      </c>
      <c r="F141" s="211" t="s">
        <v>147</v>
      </c>
      <c r="G141" s="212" t="s">
        <v>140</v>
      </c>
      <c r="H141" s="213">
        <v>24.41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40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132</v>
      </c>
      <c r="AT141" s="221" t="s">
        <v>128</v>
      </c>
      <c r="AU141" s="221" t="s">
        <v>82</v>
      </c>
      <c r="AY141" s="14" t="s">
        <v>126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80</v>
      </c>
      <c r="BK141" s="222">
        <f>ROUND(I141*H141,2)</f>
        <v>0</v>
      </c>
      <c r="BL141" s="14" t="s">
        <v>132</v>
      </c>
      <c r="BM141" s="221" t="s">
        <v>148</v>
      </c>
    </row>
    <row r="142" s="2" customFormat="1" ht="37.8" customHeight="1">
      <c r="A142" s="35"/>
      <c r="B142" s="36"/>
      <c r="C142" s="209" t="s">
        <v>149</v>
      </c>
      <c r="D142" s="209" t="s">
        <v>128</v>
      </c>
      <c r="E142" s="210" t="s">
        <v>150</v>
      </c>
      <c r="F142" s="211" t="s">
        <v>151</v>
      </c>
      <c r="G142" s="212" t="s">
        <v>152</v>
      </c>
      <c r="H142" s="213">
        <v>39.055999999999997</v>
      </c>
      <c r="I142" s="214"/>
      <c r="J142" s="215">
        <f>ROUND(I142*H142,2)</f>
        <v>0</v>
      </c>
      <c r="K142" s="216"/>
      <c r="L142" s="41"/>
      <c r="M142" s="217" t="s">
        <v>1</v>
      </c>
      <c r="N142" s="218" t="s">
        <v>40</v>
      </c>
      <c r="O142" s="88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1" t="s">
        <v>132</v>
      </c>
      <c r="AT142" s="221" t="s">
        <v>128</v>
      </c>
      <c r="AU142" s="221" t="s">
        <v>82</v>
      </c>
      <c r="AY142" s="14" t="s">
        <v>126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4" t="s">
        <v>80</v>
      </c>
      <c r="BK142" s="222">
        <f>ROUND(I142*H142,2)</f>
        <v>0</v>
      </c>
      <c r="BL142" s="14" t="s">
        <v>132</v>
      </c>
      <c r="BM142" s="221" t="s">
        <v>153</v>
      </c>
    </row>
    <row r="143" s="12" customFormat="1" ht="22.8" customHeight="1">
      <c r="A143" s="12"/>
      <c r="B143" s="193"/>
      <c r="C143" s="194"/>
      <c r="D143" s="195" t="s">
        <v>74</v>
      </c>
      <c r="E143" s="207" t="s">
        <v>82</v>
      </c>
      <c r="F143" s="207" t="s">
        <v>154</v>
      </c>
      <c r="G143" s="194"/>
      <c r="H143" s="194"/>
      <c r="I143" s="197"/>
      <c r="J143" s="208">
        <f>BK143</f>
        <v>0</v>
      </c>
      <c r="K143" s="194"/>
      <c r="L143" s="199"/>
      <c r="M143" s="200"/>
      <c r="N143" s="201"/>
      <c r="O143" s="201"/>
      <c r="P143" s="202">
        <f>SUM(P144:P150)</f>
        <v>0</v>
      </c>
      <c r="Q143" s="201"/>
      <c r="R143" s="202">
        <f>SUM(R144:R150)</f>
        <v>176.37318442</v>
      </c>
      <c r="S143" s="201"/>
      <c r="T143" s="203">
        <f>SUM(T144:T150)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4" t="s">
        <v>80</v>
      </c>
      <c r="AT143" s="205" t="s">
        <v>74</v>
      </c>
      <c r="AU143" s="205" t="s">
        <v>80</v>
      </c>
      <c r="AY143" s="204" t="s">
        <v>126</v>
      </c>
      <c r="BK143" s="206">
        <f>SUM(BK144:BK150)</f>
        <v>0</v>
      </c>
    </row>
    <row r="144" s="2" customFormat="1" ht="33" customHeight="1">
      <c r="A144" s="35"/>
      <c r="B144" s="36"/>
      <c r="C144" s="209" t="s">
        <v>155</v>
      </c>
      <c r="D144" s="209" t="s">
        <v>128</v>
      </c>
      <c r="E144" s="210" t="s">
        <v>156</v>
      </c>
      <c r="F144" s="211" t="s">
        <v>157</v>
      </c>
      <c r="G144" s="212" t="s">
        <v>140</v>
      </c>
      <c r="H144" s="213">
        <v>67.260000000000005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40</v>
      </c>
      <c r="O144" s="88"/>
      <c r="P144" s="219">
        <f>O144*H144</f>
        <v>0</v>
      </c>
      <c r="Q144" s="219">
        <v>2.5018699999999998</v>
      </c>
      <c r="R144" s="219">
        <f>Q144*H144</f>
        <v>168.2757762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132</v>
      </c>
      <c r="AT144" s="221" t="s">
        <v>128</v>
      </c>
      <c r="AU144" s="221" t="s">
        <v>82</v>
      </c>
      <c r="AY144" s="14" t="s">
        <v>126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80</v>
      </c>
      <c r="BK144" s="222">
        <f>ROUND(I144*H144,2)</f>
        <v>0</v>
      </c>
      <c r="BL144" s="14" t="s">
        <v>132</v>
      </c>
      <c r="BM144" s="221" t="s">
        <v>158</v>
      </c>
    </row>
    <row r="145" s="2" customFormat="1" ht="16.5" customHeight="1">
      <c r="A145" s="35"/>
      <c r="B145" s="36"/>
      <c r="C145" s="209" t="s">
        <v>159</v>
      </c>
      <c r="D145" s="209" t="s">
        <v>128</v>
      </c>
      <c r="E145" s="210" t="s">
        <v>160</v>
      </c>
      <c r="F145" s="211" t="s">
        <v>161</v>
      </c>
      <c r="G145" s="212" t="s">
        <v>131</v>
      </c>
      <c r="H145" s="213">
        <v>39.32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40</v>
      </c>
      <c r="O145" s="88"/>
      <c r="P145" s="219">
        <f>O145*H145</f>
        <v>0</v>
      </c>
      <c r="Q145" s="219">
        <v>0.00247</v>
      </c>
      <c r="R145" s="219">
        <f>Q145*H145</f>
        <v>0.097120399999999996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132</v>
      </c>
      <c r="AT145" s="221" t="s">
        <v>128</v>
      </c>
      <c r="AU145" s="221" t="s">
        <v>82</v>
      </c>
      <c r="AY145" s="14" t="s">
        <v>126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80</v>
      </c>
      <c r="BK145" s="222">
        <f>ROUND(I145*H145,2)</f>
        <v>0</v>
      </c>
      <c r="BL145" s="14" t="s">
        <v>132</v>
      </c>
      <c r="BM145" s="221" t="s">
        <v>162</v>
      </c>
    </row>
    <row r="146" s="2" customFormat="1" ht="16.5" customHeight="1">
      <c r="A146" s="35"/>
      <c r="B146" s="36"/>
      <c r="C146" s="209" t="s">
        <v>163</v>
      </c>
      <c r="D146" s="209" t="s">
        <v>128</v>
      </c>
      <c r="E146" s="210" t="s">
        <v>164</v>
      </c>
      <c r="F146" s="211" t="s">
        <v>165</v>
      </c>
      <c r="G146" s="212" t="s">
        <v>131</v>
      </c>
      <c r="H146" s="213">
        <v>39.32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40</v>
      </c>
      <c r="O146" s="88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132</v>
      </c>
      <c r="AT146" s="221" t="s">
        <v>128</v>
      </c>
      <c r="AU146" s="221" t="s">
        <v>82</v>
      </c>
      <c r="AY146" s="14" t="s">
        <v>126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80</v>
      </c>
      <c r="BK146" s="222">
        <f>ROUND(I146*H146,2)</f>
        <v>0</v>
      </c>
      <c r="BL146" s="14" t="s">
        <v>132</v>
      </c>
      <c r="BM146" s="221" t="s">
        <v>166</v>
      </c>
    </row>
    <row r="147" s="2" customFormat="1" ht="33" customHeight="1">
      <c r="A147" s="35"/>
      <c r="B147" s="36"/>
      <c r="C147" s="209" t="s">
        <v>167</v>
      </c>
      <c r="D147" s="209" t="s">
        <v>128</v>
      </c>
      <c r="E147" s="210" t="s">
        <v>168</v>
      </c>
      <c r="F147" s="211" t="s">
        <v>169</v>
      </c>
      <c r="G147" s="212" t="s">
        <v>140</v>
      </c>
      <c r="H147" s="213">
        <v>3.145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40</v>
      </c>
      <c r="O147" s="88"/>
      <c r="P147" s="219">
        <f>O147*H147</f>
        <v>0</v>
      </c>
      <c r="Q147" s="219">
        <v>2.5018699999999998</v>
      </c>
      <c r="R147" s="219">
        <f>Q147*H147</f>
        <v>7.8683811499999994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132</v>
      </c>
      <c r="AT147" s="221" t="s">
        <v>128</v>
      </c>
      <c r="AU147" s="221" t="s">
        <v>82</v>
      </c>
      <c r="AY147" s="14" t="s">
        <v>126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80</v>
      </c>
      <c r="BK147" s="222">
        <f>ROUND(I147*H147,2)</f>
        <v>0</v>
      </c>
      <c r="BL147" s="14" t="s">
        <v>132</v>
      </c>
      <c r="BM147" s="221" t="s">
        <v>170</v>
      </c>
    </row>
    <row r="148" s="2" customFormat="1" ht="16.5" customHeight="1">
      <c r="A148" s="35"/>
      <c r="B148" s="36"/>
      <c r="C148" s="209" t="s">
        <v>171</v>
      </c>
      <c r="D148" s="209" t="s">
        <v>128</v>
      </c>
      <c r="E148" s="210" t="s">
        <v>172</v>
      </c>
      <c r="F148" s="211" t="s">
        <v>173</v>
      </c>
      <c r="G148" s="212" t="s">
        <v>131</v>
      </c>
      <c r="H148" s="213">
        <v>5.2800000000000002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40</v>
      </c>
      <c r="O148" s="88"/>
      <c r="P148" s="219">
        <f>O148*H148</f>
        <v>0</v>
      </c>
      <c r="Q148" s="219">
        <v>0.00264</v>
      </c>
      <c r="R148" s="219">
        <f>Q148*H148</f>
        <v>0.013939200000000001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132</v>
      </c>
      <c r="AT148" s="221" t="s">
        <v>128</v>
      </c>
      <c r="AU148" s="221" t="s">
        <v>82</v>
      </c>
      <c r="AY148" s="14" t="s">
        <v>126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80</v>
      </c>
      <c r="BK148" s="222">
        <f>ROUND(I148*H148,2)</f>
        <v>0</v>
      </c>
      <c r="BL148" s="14" t="s">
        <v>132</v>
      </c>
      <c r="BM148" s="221" t="s">
        <v>174</v>
      </c>
    </row>
    <row r="149" s="2" customFormat="1" ht="16.5" customHeight="1">
      <c r="A149" s="35"/>
      <c r="B149" s="36"/>
      <c r="C149" s="209" t="s">
        <v>8</v>
      </c>
      <c r="D149" s="209" t="s">
        <v>128</v>
      </c>
      <c r="E149" s="210" t="s">
        <v>175</v>
      </c>
      <c r="F149" s="211" t="s">
        <v>176</v>
      </c>
      <c r="G149" s="212" t="s">
        <v>131</v>
      </c>
      <c r="H149" s="213">
        <v>5.2800000000000002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40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132</v>
      </c>
      <c r="AT149" s="221" t="s">
        <v>128</v>
      </c>
      <c r="AU149" s="221" t="s">
        <v>82</v>
      </c>
      <c r="AY149" s="14" t="s">
        <v>126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80</v>
      </c>
      <c r="BK149" s="222">
        <f>ROUND(I149*H149,2)</f>
        <v>0</v>
      </c>
      <c r="BL149" s="14" t="s">
        <v>132</v>
      </c>
      <c r="BM149" s="221" t="s">
        <v>177</v>
      </c>
    </row>
    <row r="150" s="2" customFormat="1" ht="24.15" customHeight="1">
      <c r="A150" s="35"/>
      <c r="B150" s="36"/>
      <c r="C150" s="209" t="s">
        <v>178</v>
      </c>
      <c r="D150" s="209" t="s">
        <v>128</v>
      </c>
      <c r="E150" s="210" t="s">
        <v>179</v>
      </c>
      <c r="F150" s="211" t="s">
        <v>180</v>
      </c>
      <c r="G150" s="212" t="s">
        <v>152</v>
      </c>
      <c r="H150" s="213">
        <v>0.111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40</v>
      </c>
      <c r="O150" s="88"/>
      <c r="P150" s="219">
        <f>O150*H150</f>
        <v>0</v>
      </c>
      <c r="Q150" s="219">
        <v>1.06277</v>
      </c>
      <c r="R150" s="219">
        <f>Q150*H150</f>
        <v>0.11796747000000001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132</v>
      </c>
      <c r="AT150" s="221" t="s">
        <v>128</v>
      </c>
      <c r="AU150" s="221" t="s">
        <v>82</v>
      </c>
      <c r="AY150" s="14" t="s">
        <v>126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80</v>
      </c>
      <c r="BK150" s="222">
        <f>ROUND(I150*H150,2)</f>
        <v>0</v>
      </c>
      <c r="BL150" s="14" t="s">
        <v>132</v>
      </c>
      <c r="BM150" s="221" t="s">
        <v>181</v>
      </c>
    </row>
    <row r="151" s="12" customFormat="1" ht="22.8" customHeight="1">
      <c r="A151" s="12"/>
      <c r="B151" s="193"/>
      <c r="C151" s="194"/>
      <c r="D151" s="195" t="s">
        <v>74</v>
      </c>
      <c r="E151" s="207" t="s">
        <v>137</v>
      </c>
      <c r="F151" s="207" t="s">
        <v>182</v>
      </c>
      <c r="G151" s="194"/>
      <c r="H151" s="194"/>
      <c r="I151" s="197"/>
      <c r="J151" s="208">
        <f>BK151</f>
        <v>0</v>
      </c>
      <c r="K151" s="194"/>
      <c r="L151" s="199"/>
      <c r="M151" s="200"/>
      <c r="N151" s="201"/>
      <c r="O151" s="201"/>
      <c r="P151" s="202">
        <f>SUM(P152:P155)</f>
        <v>0</v>
      </c>
      <c r="Q151" s="201"/>
      <c r="R151" s="202">
        <f>SUM(R152:R155)</f>
        <v>5.44377084</v>
      </c>
      <c r="S151" s="201"/>
      <c r="T151" s="203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4" t="s">
        <v>80</v>
      </c>
      <c r="AT151" s="205" t="s">
        <v>74</v>
      </c>
      <c r="AU151" s="205" t="s">
        <v>80</v>
      </c>
      <c r="AY151" s="204" t="s">
        <v>126</v>
      </c>
      <c r="BK151" s="206">
        <f>SUM(BK152:BK155)</f>
        <v>0</v>
      </c>
    </row>
    <row r="152" s="2" customFormat="1" ht="37.8" customHeight="1">
      <c r="A152" s="35"/>
      <c r="B152" s="36"/>
      <c r="C152" s="209" t="s">
        <v>183</v>
      </c>
      <c r="D152" s="209" t="s">
        <v>128</v>
      </c>
      <c r="E152" s="210" t="s">
        <v>184</v>
      </c>
      <c r="F152" s="211" t="s">
        <v>185</v>
      </c>
      <c r="G152" s="212" t="s">
        <v>140</v>
      </c>
      <c r="H152" s="213">
        <v>0.113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40</v>
      </c>
      <c r="O152" s="88"/>
      <c r="P152" s="219">
        <f>O152*H152</f>
        <v>0</v>
      </c>
      <c r="Q152" s="219">
        <v>1.8775</v>
      </c>
      <c r="R152" s="219">
        <f>Q152*H152</f>
        <v>0.2121575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132</v>
      </c>
      <c r="AT152" s="221" t="s">
        <v>128</v>
      </c>
      <c r="AU152" s="221" t="s">
        <v>82</v>
      </c>
      <c r="AY152" s="14" t="s">
        <v>126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80</v>
      </c>
      <c r="BK152" s="222">
        <f>ROUND(I152*H152,2)</f>
        <v>0</v>
      </c>
      <c r="BL152" s="14" t="s">
        <v>132</v>
      </c>
      <c r="BM152" s="221" t="s">
        <v>186</v>
      </c>
    </row>
    <row r="153" s="2" customFormat="1" ht="37.8" customHeight="1">
      <c r="A153" s="35"/>
      <c r="B153" s="36"/>
      <c r="C153" s="209" t="s">
        <v>187</v>
      </c>
      <c r="D153" s="209" t="s">
        <v>128</v>
      </c>
      <c r="E153" s="210" t="s">
        <v>188</v>
      </c>
      <c r="F153" s="211" t="s">
        <v>189</v>
      </c>
      <c r="G153" s="212" t="s">
        <v>131</v>
      </c>
      <c r="H153" s="213">
        <v>26.350000000000001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40</v>
      </c>
      <c r="O153" s="88"/>
      <c r="P153" s="219">
        <f>O153*H153</f>
        <v>0</v>
      </c>
      <c r="Q153" s="219">
        <v>0.1774</v>
      </c>
      <c r="R153" s="219">
        <f>Q153*H153</f>
        <v>4.6744900000000005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132</v>
      </c>
      <c r="AT153" s="221" t="s">
        <v>128</v>
      </c>
      <c r="AU153" s="221" t="s">
        <v>82</v>
      </c>
      <c r="AY153" s="14" t="s">
        <v>126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80</v>
      </c>
      <c r="BK153" s="222">
        <f>ROUND(I153*H153,2)</f>
        <v>0</v>
      </c>
      <c r="BL153" s="14" t="s">
        <v>132</v>
      </c>
      <c r="BM153" s="221" t="s">
        <v>190</v>
      </c>
    </row>
    <row r="154" s="2" customFormat="1" ht="33" customHeight="1">
      <c r="A154" s="35"/>
      <c r="B154" s="36"/>
      <c r="C154" s="209" t="s">
        <v>191</v>
      </c>
      <c r="D154" s="209" t="s">
        <v>128</v>
      </c>
      <c r="E154" s="210" t="s">
        <v>192</v>
      </c>
      <c r="F154" s="211" t="s">
        <v>193</v>
      </c>
      <c r="G154" s="212" t="s">
        <v>152</v>
      </c>
      <c r="H154" s="213">
        <v>0.010999999999999999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40</v>
      </c>
      <c r="O154" s="88"/>
      <c r="P154" s="219">
        <f>O154*H154</f>
        <v>0</v>
      </c>
      <c r="Q154" s="219">
        <v>1.3239399999999999</v>
      </c>
      <c r="R154" s="219">
        <f>Q154*H154</f>
        <v>0.014563339999999998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132</v>
      </c>
      <c r="AT154" s="221" t="s">
        <v>128</v>
      </c>
      <c r="AU154" s="221" t="s">
        <v>82</v>
      </c>
      <c r="AY154" s="14" t="s">
        <v>126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80</v>
      </c>
      <c r="BK154" s="222">
        <f>ROUND(I154*H154,2)</f>
        <v>0</v>
      </c>
      <c r="BL154" s="14" t="s">
        <v>132</v>
      </c>
      <c r="BM154" s="221" t="s">
        <v>194</v>
      </c>
    </row>
    <row r="155" s="2" customFormat="1" ht="37.8" customHeight="1">
      <c r="A155" s="35"/>
      <c r="B155" s="36"/>
      <c r="C155" s="209" t="s">
        <v>195</v>
      </c>
      <c r="D155" s="209" t="s">
        <v>128</v>
      </c>
      <c r="E155" s="210" t="s">
        <v>196</v>
      </c>
      <c r="F155" s="211" t="s">
        <v>197</v>
      </c>
      <c r="G155" s="212" t="s">
        <v>131</v>
      </c>
      <c r="H155" s="213">
        <v>2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40</v>
      </c>
      <c r="O155" s="88"/>
      <c r="P155" s="219">
        <f>O155*H155</f>
        <v>0</v>
      </c>
      <c r="Q155" s="219">
        <v>0.27128000000000002</v>
      </c>
      <c r="R155" s="219">
        <f>Q155*H155</f>
        <v>0.54256000000000004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132</v>
      </c>
      <c r="AT155" s="221" t="s">
        <v>128</v>
      </c>
      <c r="AU155" s="221" t="s">
        <v>82</v>
      </c>
      <c r="AY155" s="14" t="s">
        <v>126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80</v>
      </c>
      <c r="BK155" s="222">
        <f>ROUND(I155*H155,2)</f>
        <v>0</v>
      </c>
      <c r="BL155" s="14" t="s">
        <v>132</v>
      </c>
      <c r="BM155" s="221" t="s">
        <v>198</v>
      </c>
    </row>
    <row r="156" s="12" customFormat="1" ht="22.8" customHeight="1">
      <c r="A156" s="12"/>
      <c r="B156" s="193"/>
      <c r="C156" s="194"/>
      <c r="D156" s="195" t="s">
        <v>74</v>
      </c>
      <c r="E156" s="207" t="s">
        <v>145</v>
      </c>
      <c r="F156" s="207" t="s">
        <v>199</v>
      </c>
      <c r="G156" s="194"/>
      <c r="H156" s="194"/>
      <c r="I156" s="197"/>
      <c r="J156" s="208">
        <f>BK156</f>
        <v>0</v>
      </c>
      <c r="K156" s="194"/>
      <c r="L156" s="199"/>
      <c r="M156" s="200"/>
      <c r="N156" s="201"/>
      <c r="O156" s="201"/>
      <c r="P156" s="202">
        <f>P157</f>
        <v>0</v>
      </c>
      <c r="Q156" s="201"/>
      <c r="R156" s="202">
        <f>R157</f>
        <v>0</v>
      </c>
      <c r="S156" s="201"/>
      <c r="T156" s="20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4" t="s">
        <v>80</v>
      </c>
      <c r="AT156" s="205" t="s">
        <v>74</v>
      </c>
      <c r="AU156" s="205" t="s">
        <v>80</v>
      </c>
      <c r="AY156" s="204" t="s">
        <v>126</v>
      </c>
      <c r="BK156" s="206">
        <f>BK157</f>
        <v>0</v>
      </c>
    </row>
    <row r="157" s="2" customFormat="1" ht="44.25" customHeight="1">
      <c r="A157" s="35"/>
      <c r="B157" s="36"/>
      <c r="C157" s="209" t="s">
        <v>200</v>
      </c>
      <c r="D157" s="209" t="s">
        <v>128</v>
      </c>
      <c r="E157" s="210" t="s">
        <v>201</v>
      </c>
      <c r="F157" s="211" t="s">
        <v>202</v>
      </c>
      <c r="G157" s="212" t="s">
        <v>131</v>
      </c>
      <c r="H157" s="213">
        <v>55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40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132</v>
      </c>
      <c r="AT157" s="221" t="s">
        <v>128</v>
      </c>
      <c r="AU157" s="221" t="s">
        <v>82</v>
      </c>
      <c r="AY157" s="14" t="s">
        <v>126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80</v>
      </c>
      <c r="BK157" s="222">
        <f>ROUND(I157*H157,2)</f>
        <v>0</v>
      </c>
      <c r="BL157" s="14" t="s">
        <v>132</v>
      </c>
      <c r="BM157" s="221" t="s">
        <v>203</v>
      </c>
    </row>
    <row r="158" s="12" customFormat="1" ht="22.8" customHeight="1">
      <c r="A158" s="12"/>
      <c r="B158" s="193"/>
      <c r="C158" s="194"/>
      <c r="D158" s="195" t="s">
        <v>74</v>
      </c>
      <c r="E158" s="207" t="s">
        <v>149</v>
      </c>
      <c r="F158" s="207" t="s">
        <v>204</v>
      </c>
      <c r="G158" s="194"/>
      <c r="H158" s="194"/>
      <c r="I158" s="197"/>
      <c r="J158" s="208">
        <f>BK158</f>
        <v>0</v>
      </c>
      <c r="K158" s="194"/>
      <c r="L158" s="199"/>
      <c r="M158" s="200"/>
      <c r="N158" s="201"/>
      <c r="O158" s="201"/>
      <c r="P158" s="202">
        <f>SUM(P159:P175)</f>
        <v>0</v>
      </c>
      <c r="Q158" s="201"/>
      <c r="R158" s="202">
        <f>SUM(R159:R175)</f>
        <v>12.408911999999999</v>
      </c>
      <c r="S158" s="201"/>
      <c r="T158" s="203">
        <f>SUM(T159:T175)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4" t="s">
        <v>80</v>
      </c>
      <c r="AT158" s="205" t="s">
        <v>74</v>
      </c>
      <c r="AU158" s="205" t="s">
        <v>80</v>
      </c>
      <c r="AY158" s="204" t="s">
        <v>126</v>
      </c>
      <c r="BK158" s="206">
        <f>SUM(BK159:BK175)</f>
        <v>0</v>
      </c>
    </row>
    <row r="159" s="2" customFormat="1" ht="24.15" customHeight="1">
      <c r="A159" s="35"/>
      <c r="B159" s="36"/>
      <c r="C159" s="209" t="s">
        <v>205</v>
      </c>
      <c r="D159" s="209" t="s">
        <v>128</v>
      </c>
      <c r="E159" s="210" t="s">
        <v>206</v>
      </c>
      <c r="F159" s="211" t="s">
        <v>207</v>
      </c>
      <c r="G159" s="212" t="s">
        <v>131</v>
      </c>
      <c r="H159" s="213">
        <v>276.64999999999998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40</v>
      </c>
      <c r="O159" s="88"/>
      <c r="P159" s="219">
        <f>O159*H159</f>
        <v>0</v>
      </c>
      <c r="Q159" s="219">
        <v>0.00025999999999999998</v>
      </c>
      <c r="R159" s="219">
        <f>Q159*H159</f>
        <v>0.071928999999999993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132</v>
      </c>
      <c r="AT159" s="221" t="s">
        <v>128</v>
      </c>
      <c r="AU159" s="221" t="s">
        <v>82</v>
      </c>
      <c r="AY159" s="14" t="s">
        <v>126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80</v>
      </c>
      <c r="BK159" s="222">
        <f>ROUND(I159*H159,2)</f>
        <v>0</v>
      </c>
      <c r="BL159" s="14" t="s">
        <v>132</v>
      </c>
      <c r="BM159" s="221" t="s">
        <v>208</v>
      </c>
    </row>
    <row r="160" s="2" customFormat="1" ht="21.75" customHeight="1">
      <c r="A160" s="35"/>
      <c r="B160" s="36"/>
      <c r="C160" s="209" t="s">
        <v>209</v>
      </c>
      <c r="D160" s="209" t="s">
        <v>128</v>
      </c>
      <c r="E160" s="210" t="s">
        <v>210</v>
      </c>
      <c r="F160" s="211" t="s">
        <v>211</v>
      </c>
      <c r="G160" s="212" t="s">
        <v>131</v>
      </c>
      <c r="H160" s="213">
        <v>1.1000000000000001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40</v>
      </c>
      <c r="O160" s="88"/>
      <c r="P160" s="219">
        <f>O160*H160</f>
        <v>0</v>
      </c>
      <c r="Q160" s="219">
        <v>0.056000000000000001</v>
      </c>
      <c r="R160" s="219">
        <f>Q160*H160</f>
        <v>0.061600000000000009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132</v>
      </c>
      <c r="AT160" s="221" t="s">
        <v>128</v>
      </c>
      <c r="AU160" s="221" t="s">
        <v>82</v>
      </c>
      <c r="AY160" s="14" t="s">
        <v>126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80</v>
      </c>
      <c r="BK160" s="222">
        <f>ROUND(I160*H160,2)</f>
        <v>0</v>
      </c>
      <c r="BL160" s="14" t="s">
        <v>132</v>
      </c>
      <c r="BM160" s="221" t="s">
        <v>212</v>
      </c>
    </row>
    <row r="161" s="2" customFormat="1" ht="37.8" customHeight="1">
      <c r="A161" s="35"/>
      <c r="B161" s="36"/>
      <c r="C161" s="209" t="s">
        <v>7</v>
      </c>
      <c r="D161" s="209" t="s">
        <v>128</v>
      </c>
      <c r="E161" s="210" t="s">
        <v>213</v>
      </c>
      <c r="F161" s="211" t="s">
        <v>214</v>
      </c>
      <c r="G161" s="212" t="s">
        <v>131</v>
      </c>
      <c r="H161" s="213">
        <v>26.350000000000001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40</v>
      </c>
      <c r="O161" s="88"/>
      <c r="P161" s="219">
        <f>O161*H161</f>
        <v>0</v>
      </c>
      <c r="Q161" s="219">
        <v>0.0043800000000000002</v>
      </c>
      <c r="R161" s="219">
        <f>Q161*H161</f>
        <v>0.11541300000000002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132</v>
      </c>
      <c r="AT161" s="221" t="s">
        <v>128</v>
      </c>
      <c r="AU161" s="221" t="s">
        <v>82</v>
      </c>
      <c r="AY161" s="14" t="s">
        <v>126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80</v>
      </c>
      <c r="BK161" s="222">
        <f>ROUND(I161*H161,2)</f>
        <v>0</v>
      </c>
      <c r="BL161" s="14" t="s">
        <v>132</v>
      </c>
      <c r="BM161" s="221" t="s">
        <v>215</v>
      </c>
    </row>
    <row r="162" s="2" customFormat="1" ht="33" customHeight="1">
      <c r="A162" s="35"/>
      <c r="B162" s="36"/>
      <c r="C162" s="209" t="s">
        <v>216</v>
      </c>
      <c r="D162" s="209" t="s">
        <v>128</v>
      </c>
      <c r="E162" s="210" t="s">
        <v>217</v>
      </c>
      <c r="F162" s="211" t="s">
        <v>218</v>
      </c>
      <c r="G162" s="212" t="s">
        <v>219</v>
      </c>
      <c r="H162" s="213">
        <v>6</v>
      </c>
      <c r="I162" s="214"/>
      <c r="J162" s="215">
        <f>ROUND(I162*H162,2)</f>
        <v>0</v>
      </c>
      <c r="K162" s="216"/>
      <c r="L162" s="41"/>
      <c r="M162" s="217" t="s">
        <v>1</v>
      </c>
      <c r="N162" s="218" t="s">
        <v>40</v>
      </c>
      <c r="O162" s="88"/>
      <c r="P162" s="219">
        <f>O162*H162</f>
        <v>0</v>
      </c>
      <c r="Q162" s="219">
        <v>0.0373</v>
      </c>
      <c r="R162" s="219">
        <f>Q162*H162</f>
        <v>0.2238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132</v>
      </c>
      <c r="AT162" s="221" t="s">
        <v>128</v>
      </c>
      <c r="AU162" s="221" t="s">
        <v>82</v>
      </c>
      <c r="AY162" s="14" t="s">
        <v>126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80</v>
      </c>
      <c r="BK162" s="222">
        <f>ROUND(I162*H162,2)</f>
        <v>0</v>
      </c>
      <c r="BL162" s="14" t="s">
        <v>132</v>
      </c>
      <c r="BM162" s="221" t="s">
        <v>220</v>
      </c>
    </row>
    <row r="163" s="2" customFormat="1" ht="37.8" customHeight="1">
      <c r="A163" s="35"/>
      <c r="B163" s="36"/>
      <c r="C163" s="209" t="s">
        <v>221</v>
      </c>
      <c r="D163" s="209" t="s">
        <v>128</v>
      </c>
      <c r="E163" s="210" t="s">
        <v>222</v>
      </c>
      <c r="F163" s="211" t="s">
        <v>223</v>
      </c>
      <c r="G163" s="212" t="s">
        <v>131</v>
      </c>
      <c r="H163" s="213">
        <v>71.200000000000003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40</v>
      </c>
      <c r="O163" s="88"/>
      <c r="P163" s="219">
        <f>O163*H163</f>
        <v>0</v>
      </c>
      <c r="Q163" s="219">
        <v>0.015400000000000001</v>
      </c>
      <c r="R163" s="219">
        <f>Q163*H163</f>
        <v>1.0964800000000001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132</v>
      </c>
      <c r="AT163" s="221" t="s">
        <v>128</v>
      </c>
      <c r="AU163" s="221" t="s">
        <v>82</v>
      </c>
      <c r="AY163" s="14" t="s">
        <v>126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80</v>
      </c>
      <c r="BK163" s="222">
        <f>ROUND(I163*H163,2)</f>
        <v>0</v>
      </c>
      <c r="BL163" s="14" t="s">
        <v>132</v>
      </c>
      <c r="BM163" s="221" t="s">
        <v>224</v>
      </c>
    </row>
    <row r="164" s="2" customFormat="1" ht="24.15" customHeight="1">
      <c r="A164" s="35"/>
      <c r="B164" s="36"/>
      <c r="C164" s="209" t="s">
        <v>225</v>
      </c>
      <c r="D164" s="209" t="s">
        <v>128</v>
      </c>
      <c r="E164" s="210" t="s">
        <v>226</v>
      </c>
      <c r="F164" s="211" t="s">
        <v>227</v>
      </c>
      <c r="G164" s="212" t="s">
        <v>131</v>
      </c>
      <c r="H164" s="213">
        <v>205.44999999999999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40</v>
      </c>
      <c r="O164" s="88"/>
      <c r="P164" s="219">
        <f>O164*H164</f>
        <v>0</v>
      </c>
      <c r="Q164" s="219">
        <v>0.0030000000000000001</v>
      </c>
      <c r="R164" s="219">
        <f>Q164*H164</f>
        <v>0.61634999999999995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132</v>
      </c>
      <c r="AT164" s="221" t="s">
        <v>128</v>
      </c>
      <c r="AU164" s="221" t="s">
        <v>82</v>
      </c>
      <c r="AY164" s="14" t="s">
        <v>126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80</v>
      </c>
      <c r="BK164" s="222">
        <f>ROUND(I164*H164,2)</f>
        <v>0</v>
      </c>
      <c r="BL164" s="14" t="s">
        <v>132</v>
      </c>
      <c r="BM164" s="221" t="s">
        <v>228</v>
      </c>
    </row>
    <row r="165" s="2" customFormat="1" ht="37.8" customHeight="1">
      <c r="A165" s="35"/>
      <c r="B165" s="36"/>
      <c r="C165" s="209" t="s">
        <v>229</v>
      </c>
      <c r="D165" s="209" t="s">
        <v>128</v>
      </c>
      <c r="E165" s="210" t="s">
        <v>230</v>
      </c>
      <c r="F165" s="211" t="s">
        <v>231</v>
      </c>
      <c r="G165" s="212" t="s">
        <v>131</v>
      </c>
      <c r="H165" s="213">
        <v>179.09999999999999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40</v>
      </c>
      <c r="O165" s="88"/>
      <c r="P165" s="219">
        <f>O165*H165</f>
        <v>0</v>
      </c>
      <c r="Q165" s="219">
        <v>0.016500000000000001</v>
      </c>
      <c r="R165" s="219">
        <f>Q165*H165</f>
        <v>2.9551500000000002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132</v>
      </c>
      <c r="AT165" s="221" t="s">
        <v>128</v>
      </c>
      <c r="AU165" s="221" t="s">
        <v>82</v>
      </c>
      <c r="AY165" s="14" t="s">
        <v>126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80</v>
      </c>
      <c r="BK165" s="222">
        <f>ROUND(I165*H165,2)</f>
        <v>0</v>
      </c>
      <c r="BL165" s="14" t="s">
        <v>132</v>
      </c>
      <c r="BM165" s="221" t="s">
        <v>232</v>
      </c>
    </row>
    <row r="166" s="2" customFormat="1" ht="33" customHeight="1">
      <c r="A166" s="35"/>
      <c r="B166" s="36"/>
      <c r="C166" s="209" t="s">
        <v>233</v>
      </c>
      <c r="D166" s="209" t="s">
        <v>128</v>
      </c>
      <c r="E166" s="210" t="s">
        <v>234</v>
      </c>
      <c r="F166" s="211" t="s">
        <v>235</v>
      </c>
      <c r="G166" s="212" t="s">
        <v>131</v>
      </c>
      <c r="H166" s="213">
        <v>319.35000000000002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40</v>
      </c>
      <c r="O166" s="88"/>
      <c r="P166" s="219">
        <f>O166*H166</f>
        <v>0</v>
      </c>
      <c r="Q166" s="219">
        <v>0.0043800000000000002</v>
      </c>
      <c r="R166" s="219">
        <f>Q166*H166</f>
        <v>1.3987530000000001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132</v>
      </c>
      <c r="AT166" s="221" t="s">
        <v>128</v>
      </c>
      <c r="AU166" s="221" t="s">
        <v>82</v>
      </c>
      <c r="AY166" s="14" t="s">
        <v>126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80</v>
      </c>
      <c r="BK166" s="222">
        <f>ROUND(I166*H166,2)</f>
        <v>0</v>
      </c>
      <c r="BL166" s="14" t="s">
        <v>132</v>
      </c>
      <c r="BM166" s="221" t="s">
        <v>236</v>
      </c>
    </row>
    <row r="167" s="2" customFormat="1" ht="24.15" customHeight="1">
      <c r="A167" s="35"/>
      <c r="B167" s="36"/>
      <c r="C167" s="209" t="s">
        <v>237</v>
      </c>
      <c r="D167" s="209" t="s">
        <v>128</v>
      </c>
      <c r="E167" s="210" t="s">
        <v>238</v>
      </c>
      <c r="F167" s="211" t="s">
        <v>239</v>
      </c>
      <c r="G167" s="212" t="s">
        <v>131</v>
      </c>
      <c r="H167" s="213">
        <v>372.25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40</v>
      </c>
      <c r="O167" s="88"/>
      <c r="P167" s="219">
        <f>O167*H167</f>
        <v>0</v>
      </c>
      <c r="Q167" s="219">
        <v>0.00020000000000000001</v>
      </c>
      <c r="R167" s="219">
        <f>Q167*H167</f>
        <v>0.074450000000000002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132</v>
      </c>
      <c r="AT167" s="221" t="s">
        <v>128</v>
      </c>
      <c r="AU167" s="221" t="s">
        <v>82</v>
      </c>
      <c r="AY167" s="14" t="s">
        <v>126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80</v>
      </c>
      <c r="BK167" s="222">
        <f>ROUND(I167*H167,2)</f>
        <v>0</v>
      </c>
      <c r="BL167" s="14" t="s">
        <v>132</v>
      </c>
      <c r="BM167" s="221" t="s">
        <v>240</v>
      </c>
    </row>
    <row r="168" s="2" customFormat="1" ht="37.8" customHeight="1">
      <c r="A168" s="35"/>
      <c r="B168" s="36"/>
      <c r="C168" s="209" t="s">
        <v>241</v>
      </c>
      <c r="D168" s="209" t="s">
        <v>128</v>
      </c>
      <c r="E168" s="210" t="s">
        <v>242</v>
      </c>
      <c r="F168" s="211" t="s">
        <v>243</v>
      </c>
      <c r="G168" s="212" t="s">
        <v>131</v>
      </c>
      <c r="H168" s="213">
        <v>293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40</v>
      </c>
      <c r="O168" s="88"/>
      <c r="P168" s="219">
        <f>O168*H168</f>
        <v>0</v>
      </c>
      <c r="Q168" s="219">
        <v>0.00382</v>
      </c>
      <c r="R168" s="219">
        <f>Q168*H168</f>
        <v>1.1192599999999999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132</v>
      </c>
      <c r="AT168" s="221" t="s">
        <v>128</v>
      </c>
      <c r="AU168" s="221" t="s">
        <v>82</v>
      </c>
      <c r="AY168" s="14" t="s">
        <v>126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80</v>
      </c>
      <c r="BK168" s="222">
        <f>ROUND(I168*H168,2)</f>
        <v>0</v>
      </c>
      <c r="BL168" s="14" t="s">
        <v>132</v>
      </c>
      <c r="BM168" s="221" t="s">
        <v>244</v>
      </c>
    </row>
    <row r="169" s="2" customFormat="1" ht="33" customHeight="1">
      <c r="A169" s="35"/>
      <c r="B169" s="36"/>
      <c r="C169" s="209" t="s">
        <v>245</v>
      </c>
      <c r="D169" s="209" t="s">
        <v>128</v>
      </c>
      <c r="E169" s="210" t="s">
        <v>246</v>
      </c>
      <c r="F169" s="211" t="s">
        <v>247</v>
      </c>
      <c r="G169" s="212" t="s">
        <v>131</v>
      </c>
      <c r="H169" s="213">
        <v>52.899999999999999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40</v>
      </c>
      <c r="O169" s="88"/>
      <c r="P169" s="219">
        <f>O169*H169</f>
        <v>0</v>
      </c>
      <c r="Q169" s="219">
        <v>0.0315</v>
      </c>
      <c r="R169" s="219">
        <f>Q169*H169</f>
        <v>1.66635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132</v>
      </c>
      <c r="AT169" s="221" t="s">
        <v>128</v>
      </c>
      <c r="AU169" s="221" t="s">
        <v>82</v>
      </c>
      <c r="AY169" s="14" t="s">
        <v>126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80</v>
      </c>
      <c r="BK169" s="222">
        <f>ROUND(I169*H169,2)</f>
        <v>0</v>
      </c>
      <c r="BL169" s="14" t="s">
        <v>132</v>
      </c>
      <c r="BM169" s="221" t="s">
        <v>248</v>
      </c>
    </row>
    <row r="170" s="2" customFormat="1" ht="37.8" customHeight="1">
      <c r="A170" s="35"/>
      <c r="B170" s="36"/>
      <c r="C170" s="209" t="s">
        <v>249</v>
      </c>
      <c r="D170" s="209" t="s">
        <v>128</v>
      </c>
      <c r="E170" s="210" t="s">
        <v>250</v>
      </c>
      <c r="F170" s="211" t="s">
        <v>251</v>
      </c>
      <c r="G170" s="212" t="s">
        <v>131</v>
      </c>
      <c r="H170" s="213">
        <v>52.899999999999999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40</v>
      </c>
      <c r="O170" s="88"/>
      <c r="P170" s="219">
        <f>O170*H170</f>
        <v>0</v>
      </c>
      <c r="Q170" s="219">
        <v>0.0057000000000000002</v>
      </c>
      <c r="R170" s="219">
        <f>Q170*H170</f>
        <v>0.30153000000000002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132</v>
      </c>
      <c r="AT170" s="221" t="s">
        <v>128</v>
      </c>
      <c r="AU170" s="221" t="s">
        <v>82</v>
      </c>
      <c r="AY170" s="14" t="s">
        <v>126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80</v>
      </c>
      <c r="BK170" s="222">
        <f>ROUND(I170*H170,2)</f>
        <v>0</v>
      </c>
      <c r="BL170" s="14" t="s">
        <v>132</v>
      </c>
      <c r="BM170" s="221" t="s">
        <v>252</v>
      </c>
    </row>
    <row r="171" s="2" customFormat="1" ht="37.8" customHeight="1">
      <c r="A171" s="35"/>
      <c r="B171" s="36"/>
      <c r="C171" s="209" t="s">
        <v>253</v>
      </c>
      <c r="D171" s="209" t="s">
        <v>128</v>
      </c>
      <c r="E171" s="210" t="s">
        <v>254</v>
      </c>
      <c r="F171" s="211" t="s">
        <v>255</v>
      </c>
      <c r="G171" s="212" t="s">
        <v>131</v>
      </c>
      <c r="H171" s="213">
        <v>319.35000000000002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40</v>
      </c>
      <c r="O171" s="88"/>
      <c r="P171" s="219">
        <f>O171*H171</f>
        <v>0</v>
      </c>
      <c r="Q171" s="219">
        <v>0.0033800000000000002</v>
      </c>
      <c r="R171" s="219">
        <f>Q171*H171</f>
        <v>1.0794030000000001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132</v>
      </c>
      <c r="AT171" s="221" t="s">
        <v>128</v>
      </c>
      <c r="AU171" s="221" t="s">
        <v>82</v>
      </c>
      <c r="AY171" s="14" t="s">
        <v>126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80</v>
      </c>
      <c r="BK171" s="222">
        <f>ROUND(I171*H171,2)</f>
        <v>0</v>
      </c>
      <c r="BL171" s="14" t="s">
        <v>132</v>
      </c>
      <c r="BM171" s="221" t="s">
        <v>256</v>
      </c>
    </row>
    <row r="172" s="2" customFormat="1" ht="33" customHeight="1">
      <c r="A172" s="35"/>
      <c r="B172" s="36"/>
      <c r="C172" s="209" t="s">
        <v>257</v>
      </c>
      <c r="D172" s="209" t="s">
        <v>128</v>
      </c>
      <c r="E172" s="210" t="s">
        <v>258</v>
      </c>
      <c r="F172" s="211" t="s">
        <v>259</v>
      </c>
      <c r="G172" s="212" t="s">
        <v>131</v>
      </c>
      <c r="H172" s="213">
        <v>20.399999999999999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40</v>
      </c>
      <c r="O172" s="88"/>
      <c r="P172" s="219">
        <f>O172*H172</f>
        <v>0</v>
      </c>
      <c r="Q172" s="219">
        <v>0.074260000000000007</v>
      </c>
      <c r="R172" s="219">
        <f>Q172*H172</f>
        <v>1.514904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132</v>
      </c>
      <c r="AT172" s="221" t="s">
        <v>128</v>
      </c>
      <c r="AU172" s="221" t="s">
        <v>82</v>
      </c>
      <c r="AY172" s="14" t="s">
        <v>126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80</v>
      </c>
      <c r="BK172" s="222">
        <f>ROUND(I172*H172,2)</f>
        <v>0</v>
      </c>
      <c r="BL172" s="14" t="s">
        <v>132</v>
      </c>
      <c r="BM172" s="221" t="s">
        <v>260</v>
      </c>
    </row>
    <row r="173" s="2" customFormat="1" ht="44.25" customHeight="1">
      <c r="A173" s="35"/>
      <c r="B173" s="36"/>
      <c r="C173" s="209" t="s">
        <v>261</v>
      </c>
      <c r="D173" s="209" t="s">
        <v>128</v>
      </c>
      <c r="E173" s="210" t="s">
        <v>262</v>
      </c>
      <c r="F173" s="211" t="s">
        <v>263</v>
      </c>
      <c r="G173" s="212" t="s">
        <v>219</v>
      </c>
      <c r="H173" s="213">
        <v>1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40</v>
      </c>
      <c r="O173" s="88"/>
      <c r="P173" s="219">
        <f>O173*H173</f>
        <v>0</v>
      </c>
      <c r="Q173" s="219">
        <v>0.035319999999999997</v>
      </c>
      <c r="R173" s="219">
        <f>Q173*H173</f>
        <v>0.035319999999999997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132</v>
      </c>
      <c r="AT173" s="221" t="s">
        <v>128</v>
      </c>
      <c r="AU173" s="221" t="s">
        <v>82</v>
      </c>
      <c r="AY173" s="14" t="s">
        <v>126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80</v>
      </c>
      <c r="BK173" s="222">
        <f>ROUND(I173*H173,2)</f>
        <v>0</v>
      </c>
      <c r="BL173" s="14" t="s">
        <v>132</v>
      </c>
      <c r="BM173" s="221" t="s">
        <v>264</v>
      </c>
    </row>
    <row r="174" s="2" customFormat="1" ht="24.15" customHeight="1">
      <c r="A174" s="35"/>
      <c r="B174" s="36"/>
      <c r="C174" s="223" t="s">
        <v>265</v>
      </c>
      <c r="D174" s="223" t="s">
        <v>266</v>
      </c>
      <c r="E174" s="224" t="s">
        <v>267</v>
      </c>
      <c r="F174" s="225" t="s">
        <v>268</v>
      </c>
      <c r="G174" s="226" t="s">
        <v>219</v>
      </c>
      <c r="H174" s="227">
        <v>1</v>
      </c>
      <c r="I174" s="228"/>
      <c r="J174" s="229">
        <f>ROUND(I174*H174,2)</f>
        <v>0</v>
      </c>
      <c r="K174" s="230"/>
      <c r="L174" s="231"/>
      <c r="M174" s="232" t="s">
        <v>1</v>
      </c>
      <c r="N174" s="233" t="s">
        <v>40</v>
      </c>
      <c r="O174" s="88"/>
      <c r="P174" s="219">
        <f>O174*H174</f>
        <v>0</v>
      </c>
      <c r="Q174" s="219">
        <v>0.0195</v>
      </c>
      <c r="R174" s="219">
        <f>Q174*H174</f>
        <v>0.0195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159</v>
      </c>
      <c r="AT174" s="221" t="s">
        <v>266</v>
      </c>
      <c r="AU174" s="221" t="s">
        <v>82</v>
      </c>
      <c r="AY174" s="14" t="s">
        <v>126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80</v>
      </c>
      <c r="BK174" s="222">
        <f>ROUND(I174*H174,2)</f>
        <v>0</v>
      </c>
      <c r="BL174" s="14" t="s">
        <v>132</v>
      </c>
      <c r="BM174" s="221" t="s">
        <v>269</v>
      </c>
    </row>
    <row r="175" s="2" customFormat="1" ht="44.25" customHeight="1">
      <c r="A175" s="35"/>
      <c r="B175" s="36"/>
      <c r="C175" s="209" t="s">
        <v>270</v>
      </c>
      <c r="D175" s="209" t="s">
        <v>128</v>
      </c>
      <c r="E175" s="210" t="s">
        <v>271</v>
      </c>
      <c r="F175" s="211" t="s">
        <v>272</v>
      </c>
      <c r="G175" s="212" t="s">
        <v>219</v>
      </c>
      <c r="H175" s="213">
        <v>1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40</v>
      </c>
      <c r="O175" s="88"/>
      <c r="P175" s="219">
        <f>O175*H175</f>
        <v>0</v>
      </c>
      <c r="Q175" s="219">
        <v>0.058720000000000001</v>
      </c>
      <c r="R175" s="219">
        <f>Q175*H175</f>
        <v>0.058720000000000001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132</v>
      </c>
      <c r="AT175" s="221" t="s">
        <v>128</v>
      </c>
      <c r="AU175" s="221" t="s">
        <v>82</v>
      </c>
      <c r="AY175" s="14" t="s">
        <v>126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80</v>
      </c>
      <c r="BK175" s="222">
        <f>ROUND(I175*H175,2)</f>
        <v>0</v>
      </c>
      <c r="BL175" s="14" t="s">
        <v>132</v>
      </c>
      <c r="BM175" s="221" t="s">
        <v>273</v>
      </c>
    </row>
    <row r="176" s="12" customFormat="1" ht="22.8" customHeight="1">
      <c r="A176" s="12"/>
      <c r="B176" s="193"/>
      <c r="C176" s="194"/>
      <c r="D176" s="195" t="s">
        <v>74</v>
      </c>
      <c r="E176" s="207" t="s">
        <v>163</v>
      </c>
      <c r="F176" s="207" t="s">
        <v>274</v>
      </c>
      <c r="G176" s="194"/>
      <c r="H176" s="194"/>
      <c r="I176" s="197"/>
      <c r="J176" s="208">
        <f>BK176</f>
        <v>0</v>
      </c>
      <c r="K176" s="194"/>
      <c r="L176" s="199"/>
      <c r="M176" s="200"/>
      <c r="N176" s="201"/>
      <c r="O176" s="201"/>
      <c r="P176" s="202">
        <f>SUM(P177:P205)</f>
        <v>0</v>
      </c>
      <c r="Q176" s="201"/>
      <c r="R176" s="202">
        <f>SUM(R177:R205)</f>
        <v>0.0053199999999999992</v>
      </c>
      <c r="S176" s="201"/>
      <c r="T176" s="203">
        <f>SUM(T177:T205)</f>
        <v>107.97555200000001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4" t="s">
        <v>80</v>
      </c>
      <c r="AT176" s="205" t="s">
        <v>74</v>
      </c>
      <c r="AU176" s="205" t="s">
        <v>80</v>
      </c>
      <c r="AY176" s="204" t="s">
        <v>126</v>
      </c>
      <c r="BK176" s="206">
        <f>SUM(BK177:BK205)</f>
        <v>0</v>
      </c>
    </row>
    <row r="177" s="2" customFormat="1" ht="44.25" customHeight="1">
      <c r="A177" s="35"/>
      <c r="B177" s="36"/>
      <c r="C177" s="209" t="s">
        <v>275</v>
      </c>
      <c r="D177" s="209" t="s">
        <v>128</v>
      </c>
      <c r="E177" s="210" t="s">
        <v>276</v>
      </c>
      <c r="F177" s="211" t="s">
        <v>277</v>
      </c>
      <c r="G177" s="212" t="s">
        <v>131</v>
      </c>
      <c r="H177" s="213">
        <v>317.25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40</v>
      </c>
      <c r="O177" s="8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132</v>
      </c>
      <c r="AT177" s="221" t="s">
        <v>128</v>
      </c>
      <c r="AU177" s="221" t="s">
        <v>82</v>
      </c>
      <c r="AY177" s="14" t="s">
        <v>126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80</v>
      </c>
      <c r="BK177" s="222">
        <f>ROUND(I177*H177,2)</f>
        <v>0</v>
      </c>
      <c r="BL177" s="14" t="s">
        <v>132</v>
      </c>
      <c r="BM177" s="221" t="s">
        <v>278</v>
      </c>
    </row>
    <row r="178" s="2" customFormat="1" ht="49.05" customHeight="1">
      <c r="A178" s="35"/>
      <c r="B178" s="36"/>
      <c r="C178" s="209" t="s">
        <v>279</v>
      </c>
      <c r="D178" s="209" t="s">
        <v>128</v>
      </c>
      <c r="E178" s="210" t="s">
        <v>280</v>
      </c>
      <c r="F178" s="211" t="s">
        <v>281</v>
      </c>
      <c r="G178" s="212" t="s">
        <v>131</v>
      </c>
      <c r="H178" s="213">
        <v>6345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40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132</v>
      </c>
      <c r="AT178" s="221" t="s">
        <v>128</v>
      </c>
      <c r="AU178" s="221" t="s">
        <v>82</v>
      </c>
      <c r="AY178" s="14" t="s">
        <v>126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80</v>
      </c>
      <c r="BK178" s="222">
        <f>ROUND(I178*H178,2)</f>
        <v>0</v>
      </c>
      <c r="BL178" s="14" t="s">
        <v>132</v>
      </c>
      <c r="BM178" s="221" t="s">
        <v>282</v>
      </c>
    </row>
    <row r="179" s="2" customFormat="1" ht="44.25" customHeight="1">
      <c r="A179" s="35"/>
      <c r="B179" s="36"/>
      <c r="C179" s="209" t="s">
        <v>283</v>
      </c>
      <c r="D179" s="209" t="s">
        <v>128</v>
      </c>
      <c r="E179" s="210" t="s">
        <v>284</v>
      </c>
      <c r="F179" s="211" t="s">
        <v>285</v>
      </c>
      <c r="G179" s="212" t="s">
        <v>131</v>
      </c>
      <c r="H179" s="213">
        <v>317.25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40</v>
      </c>
      <c r="O179" s="88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132</v>
      </c>
      <c r="AT179" s="221" t="s">
        <v>128</v>
      </c>
      <c r="AU179" s="221" t="s">
        <v>82</v>
      </c>
      <c r="AY179" s="14" t="s">
        <v>126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80</v>
      </c>
      <c r="BK179" s="222">
        <f>ROUND(I179*H179,2)</f>
        <v>0</v>
      </c>
      <c r="BL179" s="14" t="s">
        <v>132</v>
      </c>
      <c r="BM179" s="221" t="s">
        <v>286</v>
      </c>
    </row>
    <row r="180" s="2" customFormat="1" ht="37.8" customHeight="1">
      <c r="A180" s="35"/>
      <c r="B180" s="36"/>
      <c r="C180" s="209" t="s">
        <v>287</v>
      </c>
      <c r="D180" s="209" t="s">
        <v>128</v>
      </c>
      <c r="E180" s="210" t="s">
        <v>288</v>
      </c>
      <c r="F180" s="211" t="s">
        <v>289</v>
      </c>
      <c r="G180" s="212" t="s">
        <v>131</v>
      </c>
      <c r="H180" s="213">
        <v>152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40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132</v>
      </c>
      <c r="AT180" s="221" t="s">
        <v>128</v>
      </c>
      <c r="AU180" s="221" t="s">
        <v>82</v>
      </c>
      <c r="AY180" s="14" t="s">
        <v>126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80</v>
      </c>
      <c r="BK180" s="222">
        <f>ROUND(I180*H180,2)</f>
        <v>0</v>
      </c>
      <c r="BL180" s="14" t="s">
        <v>132</v>
      </c>
      <c r="BM180" s="221" t="s">
        <v>290</v>
      </c>
    </row>
    <row r="181" s="2" customFormat="1" ht="37.8" customHeight="1">
      <c r="A181" s="35"/>
      <c r="B181" s="36"/>
      <c r="C181" s="209" t="s">
        <v>291</v>
      </c>
      <c r="D181" s="209" t="s">
        <v>128</v>
      </c>
      <c r="E181" s="210" t="s">
        <v>292</v>
      </c>
      <c r="F181" s="211" t="s">
        <v>293</v>
      </c>
      <c r="G181" s="212" t="s">
        <v>131</v>
      </c>
      <c r="H181" s="213">
        <v>152</v>
      </c>
      <c r="I181" s="214"/>
      <c r="J181" s="215">
        <f>ROUND(I181*H181,2)</f>
        <v>0</v>
      </c>
      <c r="K181" s="216"/>
      <c r="L181" s="41"/>
      <c r="M181" s="217" t="s">
        <v>1</v>
      </c>
      <c r="N181" s="218" t="s">
        <v>40</v>
      </c>
      <c r="O181" s="88"/>
      <c r="P181" s="219">
        <f>O181*H181</f>
        <v>0</v>
      </c>
      <c r="Q181" s="219">
        <v>3.4999999999999997E-05</v>
      </c>
      <c r="R181" s="219">
        <f>Q181*H181</f>
        <v>0.0053199999999999992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132</v>
      </c>
      <c r="AT181" s="221" t="s">
        <v>128</v>
      </c>
      <c r="AU181" s="221" t="s">
        <v>82</v>
      </c>
      <c r="AY181" s="14" t="s">
        <v>126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80</v>
      </c>
      <c r="BK181" s="222">
        <f>ROUND(I181*H181,2)</f>
        <v>0</v>
      </c>
      <c r="BL181" s="14" t="s">
        <v>132</v>
      </c>
      <c r="BM181" s="221" t="s">
        <v>294</v>
      </c>
    </row>
    <row r="182" s="2" customFormat="1" ht="24.15" customHeight="1">
      <c r="A182" s="35"/>
      <c r="B182" s="36"/>
      <c r="C182" s="209" t="s">
        <v>295</v>
      </c>
      <c r="D182" s="209" t="s">
        <v>128</v>
      </c>
      <c r="E182" s="210" t="s">
        <v>296</v>
      </c>
      <c r="F182" s="211" t="s">
        <v>297</v>
      </c>
      <c r="G182" s="212" t="s">
        <v>140</v>
      </c>
      <c r="H182" s="213">
        <v>12.25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40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2.2000000000000002</v>
      </c>
      <c r="T182" s="220">
        <f>S182*H182</f>
        <v>26.950000000000003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132</v>
      </c>
      <c r="AT182" s="221" t="s">
        <v>128</v>
      </c>
      <c r="AU182" s="221" t="s">
        <v>82</v>
      </c>
      <c r="AY182" s="14" t="s">
        <v>126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80</v>
      </c>
      <c r="BK182" s="222">
        <f>ROUND(I182*H182,2)</f>
        <v>0</v>
      </c>
      <c r="BL182" s="14" t="s">
        <v>132</v>
      </c>
      <c r="BM182" s="221" t="s">
        <v>298</v>
      </c>
    </row>
    <row r="183" s="2" customFormat="1" ht="24.15" customHeight="1">
      <c r="A183" s="35"/>
      <c r="B183" s="36"/>
      <c r="C183" s="209" t="s">
        <v>299</v>
      </c>
      <c r="D183" s="209" t="s">
        <v>128</v>
      </c>
      <c r="E183" s="210" t="s">
        <v>300</v>
      </c>
      <c r="F183" s="211" t="s">
        <v>301</v>
      </c>
      <c r="G183" s="212" t="s">
        <v>131</v>
      </c>
      <c r="H183" s="213">
        <v>26.350000000000001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40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0.14999999999999999</v>
      </c>
      <c r="T183" s="220">
        <f>S183*H183</f>
        <v>3.9525000000000001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132</v>
      </c>
      <c r="AT183" s="221" t="s">
        <v>128</v>
      </c>
      <c r="AU183" s="221" t="s">
        <v>82</v>
      </c>
      <c r="AY183" s="14" t="s">
        <v>126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80</v>
      </c>
      <c r="BK183" s="222">
        <f>ROUND(I183*H183,2)</f>
        <v>0</v>
      </c>
      <c r="BL183" s="14" t="s">
        <v>132</v>
      </c>
      <c r="BM183" s="221" t="s">
        <v>302</v>
      </c>
    </row>
    <row r="184" s="2" customFormat="1" ht="24.15" customHeight="1">
      <c r="A184" s="35"/>
      <c r="B184" s="36"/>
      <c r="C184" s="209" t="s">
        <v>303</v>
      </c>
      <c r="D184" s="209" t="s">
        <v>128</v>
      </c>
      <c r="E184" s="210" t="s">
        <v>304</v>
      </c>
      <c r="F184" s="211" t="s">
        <v>305</v>
      </c>
      <c r="G184" s="212" t="s">
        <v>306</v>
      </c>
      <c r="H184" s="213">
        <v>6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40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0.070000000000000007</v>
      </c>
      <c r="T184" s="220">
        <f>S184*H184</f>
        <v>0.42000000000000004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132</v>
      </c>
      <c r="AT184" s="221" t="s">
        <v>128</v>
      </c>
      <c r="AU184" s="221" t="s">
        <v>82</v>
      </c>
      <c r="AY184" s="14" t="s">
        <v>126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80</v>
      </c>
      <c r="BK184" s="222">
        <f>ROUND(I184*H184,2)</f>
        <v>0</v>
      </c>
      <c r="BL184" s="14" t="s">
        <v>132</v>
      </c>
      <c r="BM184" s="221" t="s">
        <v>307</v>
      </c>
    </row>
    <row r="185" s="2" customFormat="1" ht="44.25" customHeight="1">
      <c r="A185" s="35"/>
      <c r="B185" s="36"/>
      <c r="C185" s="209" t="s">
        <v>308</v>
      </c>
      <c r="D185" s="209" t="s">
        <v>128</v>
      </c>
      <c r="E185" s="210" t="s">
        <v>309</v>
      </c>
      <c r="F185" s="211" t="s">
        <v>310</v>
      </c>
      <c r="G185" s="212" t="s">
        <v>152</v>
      </c>
      <c r="H185" s="213">
        <v>0.33600000000000002</v>
      </c>
      <c r="I185" s="214"/>
      <c r="J185" s="215">
        <f>ROUND(I185*H185,2)</f>
        <v>0</v>
      </c>
      <c r="K185" s="216"/>
      <c r="L185" s="41"/>
      <c r="M185" s="217" t="s">
        <v>1</v>
      </c>
      <c r="N185" s="218" t="s">
        <v>40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1.258</v>
      </c>
      <c r="T185" s="220">
        <f>S185*H185</f>
        <v>0.42268800000000001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132</v>
      </c>
      <c r="AT185" s="221" t="s">
        <v>128</v>
      </c>
      <c r="AU185" s="221" t="s">
        <v>82</v>
      </c>
      <c r="AY185" s="14" t="s">
        <v>126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80</v>
      </c>
      <c r="BK185" s="222">
        <f>ROUND(I185*H185,2)</f>
        <v>0</v>
      </c>
      <c r="BL185" s="14" t="s">
        <v>132</v>
      </c>
      <c r="BM185" s="221" t="s">
        <v>311</v>
      </c>
    </row>
    <row r="186" s="2" customFormat="1" ht="24.15" customHeight="1">
      <c r="A186" s="35"/>
      <c r="B186" s="36"/>
      <c r="C186" s="209" t="s">
        <v>312</v>
      </c>
      <c r="D186" s="209" t="s">
        <v>128</v>
      </c>
      <c r="E186" s="210" t="s">
        <v>313</v>
      </c>
      <c r="F186" s="211" t="s">
        <v>314</v>
      </c>
      <c r="G186" s="212" t="s">
        <v>140</v>
      </c>
      <c r="H186" s="213">
        <v>8.8499999999999996</v>
      </c>
      <c r="I186" s="214"/>
      <c r="J186" s="215">
        <f>ROUND(I186*H186,2)</f>
        <v>0</v>
      </c>
      <c r="K186" s="216"/>
      <c r="L186" s="41"/>
      <c r="M186" s="217" t="s">
        <v>1</v>
      </c>
      <c r="N186" s="218" t="s">
        <v>40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2.2000000000000002</v>
      </c>
      <c r="T186" s="220">
        <f>S186*H186</f>
        <v>19.470000000000002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132</v>
      </c>
      <c r="AT186" s="221" t="s">
        <v>128</v>
      </c>
      <c r="AU186" s="221" t="s">
        <v>82</v>
      </c>
      <c r="AY186" s="14" t="s">
        <v>126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80</v>
      </c>
      <c r="BK186" s="222">
        <f>ROUND(I186*H186,2)</f>
        <v>0</v>
      </c>
      <c r="BL186" s="14" t="s">
        <v>132</v>
      </c>
      <c r="BM186" s="221" t="s">
        <v>315</v>
      </c>
    </row>
    <row r="187" s="2" customFormat="1" ht="24.15" customHeight="1">
      <c r="A187" s="35"/>
      <c r="B187" s="36"/>
      <c r="C187" s="209" t="s">
        <v>316</v>
      </c>
      <c r="D187" s="209" t="s">
        <v>128</v>
      </c>
      <c r="E187" s="210" t="s">
        <v>317</v>
      </c>
      <c r="F187" s="211" t="s">
        <v>318</v>
      </c>
      <c r="G187" s="212" t="s">
        <v>140</v>
      </c>
      <c r="H187" s="213">
        <v>13.75</v>
      </c>
      <c r="I187" s="214"/>
      <c r="J187" s="215">
        <f>ROUND(I187*H187,2)</f>
        <v>0</v>
      </c>
      <c r="K187" s="216"/>
      <c r="L187" s="41"/>
      <c r="M187" s="217" t="s">
        <v>1</v>
      </c>
      <c r="N187" s="218" t="s">
        <v>40</v>
      </c>
      <c r="O187" s="88"/>
      <c r="P187" s="219">
        <f>O187*H187</f>
        <v>0</v>
      </c>
      <c r="Q187" s="219">
        <v>0</v>
      </c>
      <c r="R187" s="219">
        <f>Q187*H187</f>
        <v>0</v>
      </c>
      <c r="S187" s="219">
        <v>2.2000000000000002</v>
      </c>
      <c r="T187" s="220">
        <f>S187*H187</f>
        <v>30.250000000000004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132</v>
      </c>
      <c r="AT187" s="221" t="s">
        <v>128</v>
      </c>
      <c r="AU187" s="221" t="s">
        <v>82</v>
      </c>
      <c r="AY187" s="14" t="s">
        <v>126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80</v>
      </c>
      <c r="BK187" s="222">
        <f>ROUND(I187*H187,2)</f>
        <v>0</v>
      </c>
      <c r="BL187" s="14" t="s">
        <v>132</v>
      </c>
      <c r="BM187" s="221" t="s">
        <v>319</v>
      </c>
    </row>
    <row r="188" s="2" customFormat="1" ht="37.8" customHeight="1">
      <c r="A188" s="35"/>
      <c r="B188" s="36"/>
      <c r="C188" s="209" t="s">
        <v>320</v>
      </c>
      <c r="D188" s="209" t="s">
        <v>128</v>
      </c>
      <c r="E188" s="210" t="s">
        <v>321</v>
      </c>
      <c r="F188" s="211" t="s">
        <v>322</v>
      </c>
      <c r="G188" s="212" t="s">
        <v>140</v>
      </c>
      <c r="H188" s="213">
        <v>13.75</v>
      </c>
      <c r="I188" s="214"/>
      <c r="J188" s="215">
        <f>ROUND(I188*H188,2)</f>
        <v>0</v>
      </c>
      <c r="K188" s="216"/>
      <c r="L188" s="41"/>
      <c r="M188" s="217" t="s">
        <v>1</v>
      </c>
      <c r="N188" s="218" t="s">
        <v>40</v>
      </c>
      <c r="O188" s="88"/>
      <c r="P188" s="219">
        <f>O188*H188</f>
        <v>0</v>
      </c>
      <c r="Q188" s="219">
        <v>0</v>
      </c>
      <c r="R188" s="219">
        <f>Q188*H188</f>
        <v>0</v>
      </c>
      <c r="S188" s="219">
        <v>0.029000000000000001</v>
      </c>
      <c r="T188" s="220">
        <f>S188*H188</f>
        <v>0.39874999999999999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132</v>
      </c>
      <c r="AT188" s="221" t="s">
        <v>128</v>
      </c>
      <c r="AU188" s="221" t="s">
        <v>82</v>
      </c>
      <c r="AY188" s="14" t="s">
        <v>126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80</v>
      </c>
      <c r="BK188" s="222">
        <f>ROUND(I188*H188,2)</f>
        <v>0</v>
      </c>
      <c r="BL188" s="14" t="s">
        <v>132</v>
      </c>
      <c r="BM188" s="221" t="s">
        <v>323</v>
      </c>
    </row>
    <row r="189" s="2" customFormat="1" ht="44.25" customHeight="1">
      <c r="A189" s="35"/>
      <c r="B189" s="36"/>
      <c r="C189" s="209" t="s">
        <v>324</v>
      </c>
      <c r="D189" s="209" t="s">
        <v>128</v>
      </c>
      <c r="E189" s="210" t="s">
        <v>325</v>
      </c>
      <c r="F189" s="211" t="s">
        <v>326</v>
      </c>
      <c r="G189" s="212" t="s">
        <v>131</v>
      </c>
      <c r="H189" s="213">
        <v>6</v>
      </c>
      <c r="I189" s="214"/>
      <c r="J189" s="215">
        <f>ROUND(I189*H189,2)</f>
        <v>0</v>
      </c>
      <c r="K189" s="216"/>
      <c r="L189" s="41"/>
      <c r="M189" s="217" t="s">
        <v>1</v>
      </c>
      <c r="N189" s="218" t="s">
        <v>40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0.035000000000000003</v>
      </c>
      <c r="T189" s="220">
        <f>S189*H189</f>
        <v>0.21000000000000002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132</v>
      </c>
      <c r="AT189" s="221" t="s">
        <v>128</v>
      </c>
      <c r="AU189" s="221" t="s">
        <v>82</v>
      </c>
      <c r="AY189" s="14" t="s">
        <v>126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80</v>
      </c>
      <c r="BK189" s="222">
        <f>ROUND(I189*H189,2)</f>
        <v>0</v>
      </c>
      <c r="BL189" s="14" t="s">
        <v>132</v>
      </c>
      <c r="BM189" s="221" t="s">
        <v>327</v>
      </c>
    </row>
    <row r="190" s="2" customFormat="1" ht="49.05" customHeight="1">
      <c r="A190" s="35"/>
      <c r="B190" s="36"/>
      <c r="C190" s="209" t="s">
        <v>328</v>
      </c>
      <c r="D190" s="209" t="s">
        <v>128</v>
      </c>
      <c r="E190" s="210" t="s">
        <v>329</v>
      </c>
      <c r="F190" s="211" t="s">
        <v>330</v>
      </c>
      <c r="G190" s="212" t="s">
        <v>131</v>
      </c>
      <c r="H190" s="213">
        <v>14.4</v>
      </c>
      <c r="I190" s="214"/>
      <c r="J190" s="215">
        <f>ROUND(I190*H190,2)</f>
        <v>0</v>
      </c>
      <c r="K190" s="216"/>
      <c r="L190" s="41"/>
      <c r="M190" s="217" t="s">
        <v>1</v>
      </c>
      <c r="N190" s="218" t="s">
        <v>40</v>
      </c>
      <c r="O190" s="88"/>
      <c r="P190" s="219">
        <f>O190*H190</f>
        <v>0</v>
      </c>
      <c r="Q190" s="219">
        <v>0</v>
      </c>
      <c r="R190" s="219">
        <f>Q190*H190</f>
        <v>0</v>
      </c>
      <c r="S190" s="219">
        <v>0.073999999999999996</v>
      </c>
      <c r="T190" s="220">
        <f>S190*H190</f>
        <v>1.0655999999999999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132</v>
      </c>
      <c r="AT190" s="221" t="s">
        <v>128</v>
      </c>
      <c r="AU190" s="221" t="s">
        <v>82</v>
      </c>
      <c r="AY190" s="14" t="s">
        <v>126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80</v>
      </c>
      <c r="BK190" s="222">
        <f>ROUND(I190*H190,2)</f>
        <v>0</v>
      </c>
      <c r="BL190" s="14" t="s">
        <v>132</v>
      </c>
      <c r="BM190" s="221" t="s">
        <v>331</v>
      </c>
    </row>
    <row r="191" s="2" customFormat="1" ht="44.25" customHeight="1">
      <c r="A191" s="35"/>
      <c r="B191" s="36"/>
      <c r="C191" s="209" t="s">
        <v>332</v>
      </c>
      <c r="D191" s="209" t="s">
        <v>128</v>
      </c>
      <c r="E191" s="210" t="s">
        <v>333</v>
      </c>
      <c r="F191" s="211" t="s">
        <v>334</v>
      </c>
      <c r="G191" s="212" t="s">
        <v>131</v>
      </c>
      <c r="H191" s="213">
        <v>0.78800000000000003</v>
      </c>
      <c r="I191" s="214"/>
      <c r="J191" s="215">
        <f>ROUND(I191*H191,2)</f>
        <v>0</v>
      </c>
      <c r="K191" s="216"/>
      <c r="L191" s="41"/>
      <c r="M191" s="217" t="s">
        <v>1</v>
      </c>
      <c r="N191" s="218" t="s">
        <v>40</v>
      </c>
      <c r="O191" s="88"/>
      <c r="P191" s="219">
        <f>O191*H191</f>
        <v>0</v>
      </c>
      <c r="Q191" s="219">
        <v>0</v>
      </c>
      <c r="R191" s="219">
        <f>Q191*H191</f>
        <v>0</v>
      </c>
      <c r="S191" s="219">
        <v>0.048000000000000001</v>
      </c>
      <c r="T191" s="220">
        <f>S191*H191</f>
        <v>0.037824000000000003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132</v>
      </c>
      <c r="AT191" s="221" t="s">
        <v>128</v>
      </c>
      <c r="AU191" s="221" t="s">
        <v>82</v>
      </c>
      <c r="AY191" s="14" t="s">
        <v>126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80</v>
      </c>
      <c r="BK191" s="222">
        <f>ROUND(I191*H191,2)</f>
        <v>0</v>
      </c>
      <c r="BL191" s="14" t="s">
        <v>132</v>
      </c>
      <c r="BM191" s="221" t="s">
        <v>335</v>
      </c>
    </row>
    <row r="192" s="2" customFormat="1" ht="37.8" customHeight="1">
      <c r="A192" s="35"/>
      <c r="B192" s="36"/>
      <c r="C192" s="209" t="s">
        <v>336</v>
      </c>
      <c r="D192" s="209" t="s">
        <v>128</v>
      </c>
      <c r="E192" s="210" t="s">
        <v>337</v>
      </c>
      <c r="F192" s="211" t="s">
        <v>338</v>
      </c>
      <c r="G192" s="212" t="s">
        <v>131</v>
      </c>
      <c r="H192" s="213">
        <v>2.5</v>
      </c>
      <c r="I192" s="214"/>
      <c r="J192" s="215">
        <f>ROUND(I192*H192,2)</f>
        <v>0</v>
      </c>
      <c r="K192" s="216"/>
      <c r="L192" s="41"/>
      <c r="M192" s="217" t="s">
        <v>1</v>
      </c>
      <c r="N192" s="218" t="s">
        <v>40</v>
      </c>
      <c r="O192" s="88"/>
      <c r="P192" s="219">
        <f>O192*H192</f>
        <v>0</v>
      </c>
      <c r="Q192" s="219">
        <v>0</v>
      </c>
      <c r="R192" s="219">
        <f>Q192*H192</f>
        <v>0</v>
      </c>
      <c r="S192" s="219">
        <v>0.067000000000000004</v>
      </c>
      <c r="T192" s="220">
        <f>S192*H192</f>
        <v>0.16750000000000001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132</v>
      </c>
      <c r="AT192" s="221" t="s">
        <v>128</v>
      </c>
      <c r="AU192" s="221" t="s">
        <v>82</v>
      </c>
      <c r="AY192" s="14" t="s">
        <v>126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80</v>
      </c>
      <c r="BK192" s="222">
        <f>ROUND(I192*H192,2)</f>
        <v>0</v>
      </c>
      <c r="BL192" s="14" t="s">
        <v>132</v>
      </c>
      <c r="BM192" s="221" t="s">
        <v>339</v>
      </c>
    </row>
    <row r="193" s="2" customFormat="1" ht="37.8" customHeight="1">
      <c r="A193" s="35"/>
      <c r="B193" s="36"/>
      <c r="C193" s="209" t="s">
        <v>340</v>
      </c>
      <c r="D193" s="209" t="s">
        <v>128</v>
      </c>
      <c r="E193" s="210" t="s">
        <v>341</v>
      </c>
      <c r="F193" s="211" t="s">
        <v>342</v>
      </c>
      <c r="G193" s="212" t="s">
        <v>131</v>
      </c>
      <c r="H193" s="213">
        <v>1.8</v>
      </c>
      <c r="I193" s="214"/>
      <c r="J193" s="215">
        <f>ROUND(I193*H193,2)</f>
        <v>0</v>
      </c>
      <c r="K193" s="216"/>
      <c r="L193" s="41"/>
      <c r="M193" s="217" t="s">
        <v>1</v>
      </c>
      <c r="N193" s="218" t="s">
        <v>40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0.075999999999999998</v>
      </c>
      <c r="T193" s="220">
        <f>S193*H193</f>
        <v>0.13680000000000001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132</v>
      </c>
      <c r="AT193" s="221" t="s">
        <v>128</v>
      </c>
      <c r="AU193" s="221" t="s">
        <v>82</v>
      </c>
      <c r="AY193" s="14" t="s">
        <v>126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80</v>
      </c>
      <c r="BK193" s="222">
        <f>ROUND(I193*H193,2)</f>
        <v>0</v>
      </c>
      <c r="BL193" s="14" t="s">
        <v>132</v>
      </c>
      <c r="BM193" s="221" t="s">
        <v>343</v>
      </c>
    </row>
    <row r="194" s="2" customFormat="1" ht="37.8" customHeight="1">
      <c r="A194" s="35"/>
      <c r="B194" s="36"/>
      <c r="C194" s="209" t="s">
        <v>344</v>
      </c>
      <c r="D194" s="209" t="s">
        <v>128</v>
      </c>
      <c r="E194" s="210" t="s">
        <v>345</v>
      </c>
      <c r="F194" s="211" t="s">
        <v>346</v>
      </c>
      <c r="G194" s="212" t="s">
        <v>131</v>
      </c>
      <c r="H194" s="213">
        <v>3.75</v>
      </c>
      <c r="I194" s="214"/>
      <c r="J194" s="215">
        <f>ROUND(I194*H194,2)</f>
        <v>0</v>
      </c>
      <c r="K194" s="216"/>
      <c r="L194" s="41"/>
      <c r="M194" s="217" t="s">
        <v>1</v>
      </c>
      <c r="N194" s="218" t="s">
        <v>40</v>
      </c>
      <c r="O194" s="88"/>
      <c r="P194" s="219">
        <f>O194*H194</f>
        <v>0</v>
      </c>
      <c r="Q194" s="219">
        <v>0</v>
      </c>
      <c r="R194" s="219">
        <f>Q194*H194</f>
        <v>0</v>
      </c>
      <c r="S194" s="219">
        <v>0.063</v>
      </c>
      <c r="T194" s="220">
        <f>S194*H194</f>
        <v>0.23625000000000002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132</v>
      </c>
      <c r="AT194" s="221" t="s">
        <v>128</v>
      </c>
      <c r="AU194" s="221" t="s">
        <v>82</v>
      </c>
      <c r="AY194" s="14" t="s">
        <v>126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80</v>
      </c>
      <c r="BK194" s="222">
        <f>ROUND(I194*H194,2)</f>
        <v>0</v>
      </c>
      <c r="BL194" s="14" t="s">
        <v>132</v>
      </c>
      <c r="BM194" s="221" t="s">
        <v>347</v>
      </c>
    </row>
    <row r="195" s="2" customFormat="1" ht="44.25" customHeight="1">
      <c r="A195" s="35"/>
      <c r="B195" s="36"/>
      <c r="C195" s="209" t="s">
        <v>348</v>
      </c>
      <c r="D195" s="209" t="s">
        <v>128</v>
      </c>
      <c r="E195" s="210" t="s">
        <v>349</v>
      </c>
      <c r="F195" s="211" t="s">
        <v>350</v>
      </c>
      <c r="G195" s="212" t="s">
        <v>131</v>
      </c>
      <c r="H195" s="213">
        <v>7.29</v>
      </c>
      <c r="I195" s="214"/>
      <c r="J195" s="215">
        <f>ROUND(I195*H195,2)</f>
        <v>0</v>
      </c>
      <c r="K195" s="216"/>
      <c r="L195" s="41"/>
      <c r="M195" s="217" t="s">
        <v>1</v>
      </c>
      <c r="N195" s="218" t="s">
        <v>40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0.066000000000000003</v>
      </c>
      <c r="T195" s="220">
        <f>S195*H195</f>
        <v>0.48114000000000001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132</v>
      </c>
      <c r="AT195" s="221" t="s">
        <v>128</v>
      </c>
      <c r="AU195" s="221" t="s">
        <v>82</v>
      </c>
      <c r="AY195" s="14" t="s">
        <v>126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80</v>
      </c>
      <c r="BK195" s="222">
        <f>ROUND(I195*H195,2)</f>
        <v>0</v>
      </c>
      <c r="BL195" s="14" t="s">
        <v>132</v>
      </c>
      <c r="BM195" s="221" t="s">
        <v>351</v>
      </c>
    </row>
    <row r="196" s="2" customFormat="1" ht="49.05" customHeight="1">
      <c r="A196" s="35"/>
      <c r="B196" s="36"/>
      <c r="C196" s="209" t="s">
        <v>352</v>
      </c>
      <c r="D196" s="209" t="s">
        <v>128</v>
      </c>
      <c r="E196" s="210" t="s">
        <v>353</v>
      </c>
      <c r="F196" s="211" t="s">
        <v>354</v>
      </c>
      <c r="G196" s="212" t="s">
        <v>140</v>
      </c>
      <c r="H196" s="213">
        <v>0.071999999999999995</v>
      </c>
      <c r="I196" s="214"/>
      <c r="J196" s="215">
        <f>ROUND(I196*H196,2)</f>
        <v>0</v>
      </c>
      <c r="K196" s="216"/>
      <c r="L196" s="41"/>
      <c r="M196" s="217" t="s">
        <v>1</v>
      </c>
      <c r="N196" s="218" t="s">
        <v>40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1.8</v>
      </c>
      <c r="T196" s="220">
        <f>S196*H196</f>
        <v>0.12959999999999999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132</v>
      </c>
      <c r="AT196" s="221" t="s">
        <v>128</v>
      </c>
      <c r="AU196" s="221" t="s">
        <v>82</v>
      </c>
      <c r="AY196" s="14" t="s">
        <v>126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80</v>
      </c>
      <c r="BK196" s="222">
        <f>ROUND(I196*H196,2)</f>
        <v>0</v>
      </c>
      <c r="BL196" s="14" t="s">
        <v>132</v>
      </c>
      <c r="BM196" s="221" t="s">
        <v>355</v>
      </c>
    </row>
    <row r="197" s="2" customFormat="1" ht="49.05" customHeight="1">
      <c r="A197" s="35"/>
      <c r="B197" s="36"/>
      <c r="C197" s="209" t="s">
        <v>356</v>
      </c>
      <c r="D197" s="209" t="s">
        <v>128</v>
      </c>
      <c r="E197" s="210" t="s">
        <v>357</v>
      </c>
      <c r="F197" s="211" t="s">
        <v>358</v>
      </c>
      <c r="G197" s="212" t="s">
        <v>306</v>
      </c>
      <c r="H197" s="213">
        <v>2.1000000000000001</v>
      </c>
      <c r="I197" s="214"/>
      <c r="J197" s="215">
        <f>ROUND(I197*H197,2)</f>
        <v>0</v>
      </c>
      <c r="K197" s="216"/>
      <c r="L197" s="41"/>
      <c r="M197" s="217" t="s">
        <v>1</v>
      </c>
      <c r="N197" s="218" t="s">
        <v>40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0.042000000000000003</v>
      </c>
      <c r="T197" s="220">
        <f>S197*H197</f>
        <v>0.088200000000000014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132</v>
      </c>
      <c r="AT197" s="221" t="s">
        <v>128</v>
      </c>
      <c r="AU197" s="221" t="s">
        <v>82</v>
      </c>
      <c r="AY197" s="14" t="s">
        <v>126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80</v>
      </c>
      <c r="BK197" s="222">
        <f>ROUND(I197*H197,2)</f>
        <v>0</v>
      </c>
      <c r="BL197" s="14" t="s">
        <v>132</v>
      </c>
      <c r="BM197" s="221" t="s">
        <v>359</v>
      </c>
    </row>
    <row r="198" s="2" customFormat="1" ht="49.05" customHeight="1">
      <c r="A198" s="35"/>
      <c r="B198" s="36"/>
      <c r="C198" s="209" t="s">
        <v>360</v>
      </c>
      <c r="D198" s="209" t="s">
        <v>128</v>
      </c>
      <c r="E198" s="210" t="s">
        <v>361</v>
      </c>
      <c r="F198" s="211" t="s">
        <v>362</v>
      </c>
      <c r="G198" s="212" t="s">
        <v>219</v>
      </c>
      <c r="H198" s="213">
        <v>1</v>
      </c>
      <c r="I198" s="214"/>
      <c r="J198" s="215">
        <f>ROUND(I198*H198,2)</f>
        <v>0</v>
      </c>
      <c r="K198" s="216"/>
      <c r="L198" s="41"/>
      <c r="M198" s="217" t="s">
        <v>1</v>
      </c>
      <c r="N198" s="218" t="s">
        <v>40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0.019</v>
      </c>
      <c r="T198" s="220">
        <f>S198*H198</f>
        <v>0.019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132</v>
      </c>
      <c r="AT198" s="221" t="s">
        <v>128</v>
      </c>
      <c r="AU198" s="221" t="s">
        <v>82</v>
      </c>
      <c r="AY198" s="14" t="s">
        <v>126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80</v>
      </c>
      <c r="BK198" s="222">
        <f>ROUND(I198*H198,2)</f>
        <v>0</v>
      </c>
      <c r="BL198" s="14" t="s">
        <v>132</v>
      </c>
      <c r="BM198" s="221" t="s">
        <v>363</v>
      </c>
    </row>
    <row r="199" s="2" customFormat="1" ht="49.05" customHeight="1">
      <c r="A199" s="35"/>
      <c r="B199" s="36"/>
      <c r="C199" s="209" t="s">
        <v>364</v>
      </c>
      <c r="D199" s="209" t="s">
        <v>128</v>
      </c>
      <c r="E199" s="210" t="s">
        <v>365</v>
      </c>
      <c r="F199" s="211" t="s">
        <v>366</v>
      </c>
      <c r="G199" s="212" t="s">
        <v>131</v>
      </c>
      <c r="H199" s="213">
        <v>179.09999999999999</v>
      </c>
      <c r="I199" s="214"/>
      <c r="J199" s="215">
        <f>ROUND(I199*H199,2)</f>
        <v>0</v>
      </c>
      <c r="K199" s="216"/>
      <c r="L199" s="41"/>
      <c r="M199" s="217" t="s">
        <v>1</v>
      </c>
      <c r="N199" s="218" t="s">
        <v>40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0.014999999999999999</v>
      </c>
      <c r="T199" s="220">
        <f>S199*H199</f>
        <v>2.6864999999999997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132</v>
      </c>
      <c r="AT199" s="221" t="s">
        <v>128</v>
      </c>
      <c r="AU199" s="221" t="s">
        <v>82</v>
      </c>
      <c r="AY199" s="14" t="s">
        <v>126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80</v>
      </c>
      <c r="BK199" s="222">
        <f>ROUND(I199*H199,2)</f>
        <v>0</v>
      </c>
      <c r="BL199" s="14" t="s">
        <v>132</v>
      </c>
      <c r="BM199" s="221" t="s">
        <v>367</v>
      </c>
    </row>
    <row r="200" s="2" customFormat="1" ht="49.05" customHeight="1">
      <c r="A200" s="35"/>
      <c r="B200" s="36"/>
      <c r="C200" s="209" t="s">
        <v>368</v>
      </c>
      <c r="D200" s="209" t="s">
        <v>128</v>
      </c>
      <c r="E200" s="210" t="s">
        <v>365</v>
      </c>
      <c r="F200" s="211" t="s">
        <v>366</v>
      </c>
      <c r="G200" s="212" t="s">
        <v>131</v>
      </c>
      <c r="H200" s="213">
        <v>210</v>
      </c>
      <c r="I200" s="214"/>
      <c r="J200" s="215">
        <f>ROUND(I200*H200,2)</f>
        <v>0</v>
      </c>
      <c r="K200" s="216"/>
      <c r="L200" s="41"/>
      <c r="M200" s="217" t="s">
        <v>1</v>
      </c>
      <c r="N200" s="218" t="s">
        <v>40</v>
      </c>
      <c r="O200" s="88"/>
      <c r="P200" s="219">
        <f>O200*H200</f>
        <v>0</v>
      </c>
      <c r="Q200" s="219">
        <v>0</v>
      </c>
      <c r="R200" s="219">
        <f>Q200*H200</f>
        <v>0</v>
      </c>
      <c r="S200" s="219">
        <v>0.014999999999999999</v>
      </c>
      <c r="T200" s="220">
        <f>S200*H200</f>
        <v>3.1499999999999999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132</v>
      </c>
      <c r="AT200" s="221" t="s">
        <v>128</v>
      </c>
      <c r="AU200" s="221" t="s">
        <v>82</v>
      </c>
      <c r="AY200" s="14" t="s">
        <v>126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80</v>
      </c>
      <c r="BK200" s="222">
        <f>ROUND(I200*H200,2)</f>
        <v>0</v>
      </c>
      <c r="BL200" s="14" t="s">
        <v>132</v>
      </c>
      <c r="BM200" s="221" t="s">
        <v>369</v>
      </c>
    </row>
    <row r="201" s="2" customFormat="1" ht="49.05" customHeight="1">
      <c r="A201" s="35"/>
      <c r="B201" s="36"/>
      <c r="C201" s="209" t="s">
        <v>370</v>
      </c>
      <c r="D201" s="209" t="s">
        <v>128</v>
      </c>
      <c r="E201" s="210" t="s">
        <v>371</v>
      </c>
      <c r="F201" s="211" t="s">
        <v>372</v>
      </c>
      <c r="G201" s="212" t="s">
        <v>131</v>
      </c>
      <c r="H201" s="213">
        <v>71.200000000000003</v>
      </c>
      <c r="I201" s="214"/>
      <c r="J201" s="215">
        <f>ROUND(I201*H201,2)</f>
        <v>0</v>
      </c>
      <c r="K201" s="216"/>
      <c r="L201" s="41"/>
      <c r="M201" s="217" t="s">
        <v>1</v>
      </c>
      <c r="N201" s="218" t="s">
        <v>40</v>
      </c>
      <c r="O201" s="88"/>
      <c r="P201" s="219">
        <f>O201*H201</f>
        <v>0</v>
      </c>
      <c r="Q201" s="219">
        <v>0</v>
      </c>
      <c r="R201" s="219">
        <f>Q201*H201</f>
        <v>0</v>
      </c>
      <c r="S201" s="219">
        <v>0.050999999999999997</v>
      </c>
      <c r="T201" s="220">
        <f>S201*H201</f>
        <v>3.6311999999999998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132</v>
      </c>
      <c r="AT201" s="221" t="s">
        <v>128</v>
      </c>
      <c r="AU201" s="221" t="s">
        <v>82</v>
      </c>
      <c r="AY201" s="14" t="s">
        <v>126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80</v>
      </c>
      <c r="BK201" s="222">
        <f>ROUND(I201*H201,2)</f>
        <v>0</v>
      </c>
      <c r="BL201" s="14" t="s">
        <v>132</v>
      </c>
      <c r="BM201" s="221" t="s">
        <v>373</v>
      </c>
    </row>
    <row r="202" s="2" customFormat="1" ht="49.05" customHeight="1">
      <c r="A202" s="35"/>
      <c r="B202" s="36"/>
      <c r="C202" s="209" t="s">
        <v>374</v>
      </c>
      <c r="D202" s="209" t="s">
        <v>128</v>
      </c>
      <c r="E202" s="210" t="s">
        <v>371</v>
      </c>
      <c r="F202" s="211" t="s">
        <v>372</v>
      </c>
      <c r="G202" s="212" t="s">
        <v>131</v>
      </c>
      <c r="H202" s="213">
        <v>175</v>
      </c>
      <c r="I202" s="214"/>
      <c r="J202" s="215">
        <f>ROUND(I202*H202,2)</f>
        <v>0</v>
      </c>
      <c r="K202" s="216"/>
      <c r="L202" s="41"/>
      <c r="M202" s="217" t="s">
        <v>1</v>
      </c>
      <c r="N202" s="218" t="s">
        <v>40</v>
      </c>
      <c r="O202" s="88"/>
      <c r="P202" s="219">
        <f>O202*H202</f>
        <v>0</v>
      </c>
      <c r="Q202" s="219">
        <v>0</v>
      </c>
      <c r="R202" s="219">
        <f>Q202*H202</f>
        <v>0</v>
      </c>
      <c r="S202" s="219">
        <v>0.050999999999999997</v>
      </c>
      <c r="T202" s="220">
        <f>S202*H202</f>
        <v>8.9249999999999989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132</v>
      </c>
      <c r="AT202" s="221" t="s">
        <v>128</v>
      </c>
      <c r="AU202" s="221" t="s">
        <v>82</v>
      </c>
      <c r="AY202" s="14" t="s">
        <v>126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80</v>
      </c>
      <c r="BK202" s="222">
        <f>ROUND(I202*H202,2)</f>
        <v>0</v>
      </c>
      <c r="BL202" s="14" t="s">
        <v>132</v>
      </c>
      <c r="BM202" s="221" t="s">
        <v>375</v>
      </c>
    </row>
    <row r="203" s="2" customFormat="1" ht="49.05" customHeight="1">
      <c r="A203" s="35"/>
      <c r="B203" s="36"/>
      <c r="C203" s="209" t="s">
        <v>376</v>
      </c>
      <c r="D203" s="209" t="s">
        <v>128</v>
      </c>
      <c r="E203" s="210" t="s">
        <v>377</v>
      </c>
      <c r="F203" s="211" t="s">
        <v>378</v>
      </c>
      <c r="G203" s="212" t="s">
        <v>131</v>
      </c>
      <c r="H203" s="213">
        <v>298</v>
      </c>
      <c r="I203" s="214"/>
      <c r="J203" s="215">
        <f>ROUND(I203*H203,2)</f>
        <v>0</v>
      </c>
      <c r="K203" s="216"/>
      <c r="L203" s="41"/>
      <c r="M203" s="217" t="s">
        <v>1</v>
      </c>
      <c r="N203" s="218" t="s">
        <v>40</v>
      </c>
      <c r="O203" s="88"/>
      <c r="P203" s="219">
        <f>O203*H203</f>
        <v>0</v>
      </c>
      <c r="Q203" s="219">
        <v>0</v>
      </c>
      <c r="R203" s="219">
        <f>Q203*H203</f>
        <v>0</v>
      </c>
      <c r="S203" s="219">
        <v>0.0060000000000000001</v>
      </c>
      <c r="T203" s="220">
        <f>S203*H203</f>
        <v>1.788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132</v>
      </c>
      <c r="AT203" s="221" t="s">
        <v>128</v>
      </c>
      <c r="AU203" s="221" t="s">
        <v>82</v>
      </c>
      <c r="AY203" s="14" t="s">
        <v>126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80</v>
      </c>
      <c r="BK203" s="222">
        <f>ROUND(I203*H203,2)</f>
        <v>0</v>
      </c>
      <c r="BL203" s="14" t="s">
        <v>132</v>
      </c>
      <c r="BM203" s="221" t="s">
        <v>379</v>
      </c>
    </row>
    <row r="204" s="2" customFormat="1" ht="37.8" customHeight="1">
      <c r="A204" s="35"/>
      <c r="B204" s="36"/>
      <c r="C204" s="209" t="s">
        <v>380</v>
      </c>
      <c r="D204" s="209" t="s">
        <v>128</v>
      </c>
      <c r="E204" s="210" t="s">
        <v>381</v>
      </c>
      <c r="F204" s="211" t="s">
        <v>382</v>
      </c>
      <c r="G204" s="212" t="s">
        <v>131</v>
      </c>
      <c r="H204" s="213">
        <v>52.899999999999999</v>
      </c>
      <c r="I204" s="214"/>
      <c r="J204" s="215">
        <f>ROUND(I204*H204,2)</f>
        <v>0</v>
      </c>
      <c r="K204" s="216"/>
      <c r="L204" s="41"/>
      <c r="M204" s="217" t="s">
        <v>1</v>
      </c>
      <c r="N204" s="218" t="s">
        <v>40</v>
      </c>
      <c r="O204" s="88"/>
      <c r="P204" s="219">
        <f>O204*H204</f>
        <v>0</v>
      </c>
      <c r="Q204" s="219">
        <v>0</v>
      </c>
      <c r="R204" s="219">
        <f>Q204*H204</f>
        <v>0</v>
      </c>
      <c r="S204" s="219">
        <v>0.050000000000000003</v>
      </c>
      <c r="T204" s="220">
        <f>S204*H204</f>
        <v>2.645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132</v>
      </c>
      <c r="AT204" s="221" t="s">
        <v>128</v>
      </c>
      <c r="AU204" s="221" t="s">
        <v>82</v>
      </c>
      <c r="AY204" s="14" t="s">
        <v>126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80</v>
      </c>
      <c r="BK204" s="222">
        <f>ROUND(I204*H204,2)</f>
        <v>0</v>
      </c>
      <c r="BL204" s="14" t="s">
        <v>132</v>
      </c>
      <c r="BM204" s="221" t="s">
        <v>383</v>
      </c>
    </row>
    <row r="205" s="2" customFormat="1" ht="37.8" customHeight="1">
      <c r="A205" s="35"/>
      <c r="B205" s="36"/>
      <c r="C205" s="209" t="s">
        <v>384</v>
      </c>
      <c r="D205" s="209" t="s">
        <v>128</v>
      </c>
      <c r="E205" s="210" t="s">
        <v>385</v>
      </c>
      <c r="F205" s="211" t="s">
        <v>386</v>
      </c>
      <c r="G205" s="212" t="s">
        <v>131</v>
      </c>
      <c r="H205" s="213">
        <v>10.5</v>
      </c>
      <c r="I205" s="214"/>
      <c r="J205" s="215">
        <f>ROUND(I205*H205,2)</f>
        <v>0</v>
      </c>
      <c r="K205" s="216"/>
      <c r="L205" s="41"/>
      <c r="M205" s="217" t="s">
        <v>1</v>
      </c>
      <c r="N205" s="218" t="s">
        <v>40</v>
      </c>
      <c r="O205" s="88"/>
      <c r="P205" s="219">
        <f>O205*H205</f>
        <v>0</v>
      </c>
      <c r="Q205" s="219">
        <v>0</v>
      </c>
      <c r="R205" s="219">
        <f>Q205*H205</f>
        <v>0</v>
      </c>
      <c r="S205" s="219">
        <v>0.068000000000000005</v>
      </c>
      <c r="T205" s="220">
        <f>S205*H205</f>
        <v>0.71400000000000008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132</v>
      </c>
      <c r="AT205" s="221" t="s">
        <v>128</v>
      </c>
      <c r="AU205" s="221" t="s">
        <v>82</v>
      </c>
      <c r="AY205" s="14" t="s">
        <v>126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80</v>
      </c>
      <c r="BK205" s="222">
        <f>ROUND(I205*H205,2)</f>
        <v>0</v>
      </c>
      <c r="BL205" s="14" t="s">
        <v>132</v>
      </c>
      <c r="BM205" s="221" t="s">
        <v>387</v>
      </c>
    </row>
    <row r="206" s="12" customFormat="1" ht="22.8" customHeight="1">
      <c r="A206" s="12"/>
      <c r="B206" s="193"/>
      <c r="C206" s="194"/>
      <c r="D206" s="195" t="s">
        <v>74</v>
      </c>
      <c r="E206" s="207" t="s">
        <v>388</v>
      </c>
      <c r="F206" s="207" t="s">
        <v>389</v>
      </c>
      <c r="G206" s="194"/>
      <c r="H206" s="194"/>
      <c r="I206" s="197"/>
      <c r="J206" s="208">
        <f>BK206</f>
        <v>0</v>
      </c>
      <c r="K206" s="194"/>
      <c r="L206" s="199"/>
      <c r="M206" s="200"/>
      <c r="N206" s="201"/>
      <c r="O206" s="201"/>
      <c r="P206" s="202">
        <f>SUM(P207:P209)</f>
        <v>0</v>
      </c>
      <c r="Q206" s="201"/>
      <c r="R206" s="202">
        <f>SUM(R207:R209)</f>
        <v>0</v>
      </c>
      <c r="S206" s="201"/>
      <c r="T206" s="203">
        <f>SUM(T207:T209)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4" t="s">
        <v>80</v>
      </c>
      <c r="AT206" s="205" t="s">
        <v>74</v>
      </c>
      <c r="AU206" s="205" t="s">
        <v>80</v>
      </c>
      <c r="AY206" s="204" t="s">
        <v>126</v>
      </c>
      <c r="BK206" s="206">
        <f>SUM(BK207:BK209)</f>
        <v>0</v>
      </c>
    </row>
    <row r="207" s="2" customFormat="1" ht="33" customHeight="1">
      <c r="A207" s="35"/>
      <c r="B207" s="36"/>
      <c r="C207" s="209" t="s">
        <v>390</v>
      </c>
      <c r="D207" s="209" t="s">
        <v>128</v>
      </c>
      <c r="E207" s="210" t="s">
        <v>391</v>
      </c>
      <c r="F207" s="211" t="s">
        <v>392</v>
      </c>
      <c r="G207" s="212" t="s">
        <v>152</v>
      </c>
      <c r="H207" s="213">
        <v>153.05799999999999</v>
      </c>
      <c r="I207" s="214"/>
      <c r="J207" s="215">
        <f>ROUND(I207*H207,2)</f>
        <v>0</v>
      </c>
      <c r="K207" s="216"/>
      <c r="L207" s="41"/>
      <c r="M207" s="217" t="s">
        <v>1</v>
      </c>
      <c r="N207" s="218" t="s">
        <v>40</v>
      </c>
      <c r="O207" s="88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132</v>
      </c>
      <c r="AT207" s="221" t="s">
        <v>128</v>
      </c>
      <c r="AU207" s="221" t="s">
        <v>82</v>
      </c>
      <c r="AY207" s="14" t="s">
        <v>126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80</v>
      </c>
      <c r="BK207" s="222">
        <f>ROUND(I207*H207,2)</f>
        <v>0</v>
      </c>
      <c r="BL207" s="14" t="s">
        <v>132</v>
      </c>
      <c r="BM207" s="221" t="s">
        <v>393</v>
      </c>
    </row>
    <row r="208" s="2" customFormat="1" ht="44.25" customHeight="1">
      <c r="A208" s="35"/>
      <c r="B208" s="36"/>
      <c r="C208" s="209" t="s">
        <v>394</v>
      </c>
      <c r="D208" s="209" t="s">
        <v>128</v>
      </c>
      <c r="E208" s="210" t="s">
        <v>395</v>
      </c>
      <c r="F208" s="211" t="s">
        <v>396</v>
      </c>
      <c r="G208" s="212" t="s">
        <v>152</v>
      </c>
      <c r="H208" s="213">
        <v>6122.3199999999997</v>
      </c>
      <c r="I208" s="214"/>
      <c r="J208" s="215">
        <f>ROUND(I208*H208,2)</f>
        <v>0</v>
      </c>
      <c r="K208" s="216"/>
      <c r="L208" s="41"/>
      <c r="M208" s="217" t="s">
        <v>1</v>
      </c>
      <c r="N208" s="218" t="s">
        <v>40</v>
      </c>
      <c r="O208" s="88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132</v>
      </c>
      <c r="AT208" s="221" t="s">
        <v>128</v>
      </c>
      <c r="AU208" s="221" t="s">
        <v>82</v>
      </c>
      <c r="AY208" s="14" t="s">
        <v>126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80</v>
      </c>
      <c r="BK208" s="222">
        <f>ROUND(I208*H208,2)</f>
        <v>0</v>
      </c>
      <c r="BL208" s="14" t="s">
        <v>132</v>
      </c>
      <c r="BM208" s="221" t="s">
        <v>397</v>
      </c>
    </row>
    <row r="209" s="2" customFormat="1" ht="37.8" customHeight="1">
      <c r="A209" s="35"/>
      <c r="B209" s="36"/>
      <c r="C209" s="209" t="s">
        <v>398</v>
      </c>
      <c r="D209" s="209" t="s">
        <v>128</v>
      </c>
      <c r="E209" s="210" t="s">
        <v>399</v>
      </c>
      <c r="F209" s="211" t="s">
        <v>400</v>
      </c>
      <c r="G209" s="212" t="s">
        <v>152</v>
      </c>
      <c r="H209" s="213">
        <v>153.05799999999999</v>
      </c>
      <c r="I209" s="214"/>
      <c r="J209" s="215">
        <f>ROUND(I209*H209,2)</f>
        <v>0</v>
      </c>
      <c r="K209" s="216"/>
      <c r="L209" s="41"/>
      <c r="M209" s="217" t="s">
        <v>1</v>
      </c>
      <c r="N209" s="218" t="s">
        <v>40</v>
      </c>
      <c r="O209" s="88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132</v>
      </c>
      <c r="AT209" s="221" t="s">
        <v>128</v>
      </c>
      <c r="AU209" s="221" t="s">
        <v>82</v>
      </c>
      <c r="AY209" s="14" t="s">
        <v>126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80</v>
      </c>
      <c r="BK209" s="222">
        <f>ROUND(I209*H209,2)</f>
        <v>0</v>
      </c>
      <c r="BL209" s="14" t="s">
        <v>132</v>
      </c>
      <c r="BM209" s="221" t="s">
        <v>401</v>
      </c>
    </row>
    <row r="210" s="12" customFormat="1" ht="22.8" customHeight="1">
      <c r="A210" s="12"/>
      <c r="B210" s="193"/>
      <c r="C210" s="194"/>
      <c r="D210" s="195" t="s">
        <v>74</v>
      </c>
      <c r="E210" s="207" t="s">
        <v>402</v>
      </c>
      <c r="F210" s="207" t="s">
        <v>403</v>
      </c>
      <c r="G210" s="194"/>
      <c r="H210" s="194"/>
      <c r="I210" s="197"/>
      <c r="J210" s="208">
        <f>BK210</f>
        <v>0</v>
      </c>
      <c r="K210" s="194"/>
      <c r="L210" s="199"/>
      <c r="M210" s="200"/>
      <c r="N210" s="201"/>
      <c r="O210" s="201"/>
      <c r="P210" s="202">
        <f>P211</f>
        <v>0</v>
      </c>
      <c r="Q210" s="201"/>
      <c r="R210" s="202">
        <f>R211</f>
        <v>0</v>
      </c>
      <c r="S210" s="201"/>
      <c r="T210" s="203">
        <f>T211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4" t="s">
        <v>80</v>
      </c>
      <c r="AT210" s="205" t="s">
        <v>74</v>
      </c>
      <c r="AU210" s="205" t="s">
        <v>80</v>
      </c>
      <c r="AY210" s="204" t="s">
        <v>126</v>
      </c>
      <c r="BK210" s="206">
        <f>BK211</f>
        <v>0</v>
      </c>
    </row>
    <row r="211" s="2" customFormat="1" ht="55.5" customHeight="1">
      <c r="A211" s="35"/>
      <c r="B211" s="36"/>
      <c r="C211" s="209" t="s">
        <v>404</v>
      </c>
      <c r="D211" s="209" t="s">
        <v>128</v>
      </c>
      <c r="E211" s="210" t="s">
        <v>405</v>
      </c>
      <c r="F211" s="211" t="s">
        <v>406</v>
      </c>
      <c r="G211" s="212" t="s">
        <v>152</v>
      </c>
      <c r="H211" s="213">
        <v>194.231</v>
      </c>
      <c r="I211" s="214"/>
      <c r="J211" s="215">
        <f>ROUND(I211*H211,2)</f>
        <v>0</v>
      </c>
      <c r="K211" s="216"/>
      <c r="L211" s="41"/>
      <c r="M211" s="217" t="s">
        <v>1</v>
      </c>
      <c r="N211" s="218" t="s">
        <v>40</v>
      </c>
      <c r="O211" s="88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132</v>
      </c>
      <c r="AT211" s="221" t="s">
        <v>128</v>
      </c>
      <c r="AU211" s="221" t="s">
        <v>82</v>
      </c>
      <c r="AY211" s="14" t="s">
        <v>126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80</v>
      </c>
      <c r="BK211" s="222">
        <f>ROUND(I211*H211,2)</f>
        <v>0</v>
      </c>
      <c r="BL211" s="14" t="s">
        <v>132</v>
      </c>
      <c r="BM211" s="221" t="s">
        <v>407</v>
      </c>
    </row>
    <row r="212" s="12" customFormat="1" ht="25.92" customHeight="1">
      <c r="A212" s="12"/>
      <c r="B212" s="193"/>
      <c r="C212" s="194"/>
      <c r="D212" s="195" t="s">
        <v>74</v>
      </c>
      <c r="E212" s="196" t="s">
        <v>408</v>
      </c>
      <c r="F212" s="196" t="s">
        <v>409</v>
      </c>
      <c r="G212" s="194"/>
      <c r="H212" s="194"/>
      <c r="I212" s="197"/>
      <c r="J212" s="198">
        <f>BK212</f>
        <v>0</v>
      </c>
      <c r="K212" s="194"/>
      <c r="L212" s="199"/>
      <c r="M212" s="200"/>
      <c r="N212" s="201"/>
      <c r="O212" s="201"/>
      <c r="P212" s="202">
        <f>P213+P215+P221+P224+P238+P254+P264+P269</f>
        <v>0</v>
      </c>
      <c r="Q212" s="201"/>
      <c r="R212" s="202">
        <f>R213+R215+R221+R224+R238+R254+R264+R269</f>
        <v>2.4317605000000002</v>
      </c>
      <c r="S212" s="201"/>
      <c r="T212" s="203">
        <f>T213+T215+T221+T224+T238+T254+T264+T269</f>
        <v>1.0823959999999999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4" t="s">
        <v>82</v>
      </c>
      <c r="AT212" s="205" t="s">
        <v>74</v>
      </c>
      <c r="AU212" s="205" t="s">
        <v>75</v>
      </c>
      <c r="AY212" s="204" t="s">
        <v>126</v>
      </c>
      <c r="BK212" s="206">
        <f>BK213+BK215+BK221+BK224+BK238+BK254+BK264+BK269</f>
        <v>0</v>
      </c>
    </row>
    <row r="213" s="12" customFormat="1" ht="22.8" customHeight="1">
      <c r="A213" s="12"/>
      <c r="B213" s="193"/>
      <c r="C213" s="194"/>
      <c r="D213" s="195" t="s">
        <v>74</v>
      </c>
      <c r="E213" s="207" t="s">
        <v>410</v>
      </c>
      <c r="F213" s="207" t="s">
        <v>411</v>
      </c>
      <c r="G213" s="194"/>
      <c r="H213" s="194"/>
      <c r="I213" s="197"/>
      <c r="J213" s="208">
        <f>BK213</f>
        <v>0</v>
      </c>
      <c r="K213" s="194"/>
      <c r="L213" s="199"/>
      <c r="M213" s="200"/>
      <c r="N213" s="201"/>
      <c r="O213" s="201"/>
      <c r="P213" s="202">
        <f>P214</f>
        <v>0</v>
      </c>
      <c r="Q213" s="201"/>
      <c r="R213" s="202">
        <f>R214</f>
        <v>0</v>
      </c>
      <c r="S213" s="201"/>
      <c r="T213" s="203">
        <f>T214</f>
        <v>0.155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4" t="s">
        <v>82</v>
      </c>
      <c r="AT213" s="205" t="s">
        <v>74</v>
      </c>
      <c r="AU213" s="205" t="s">
        <v>80</v>
      </c>
      <c r="AY213" s="204" t="s">
        <v>126</v>
      </c>
      <c r="BK213" s="206">
        <f>BK214</f>
        <v>0</v>
      </c>
    </row>
    <row r="214" s="2" customFormat="1" ht="24.15" customHeight="1">
      <c r="A214" s="35"/>
      <c r="B214" s="36"/>
      <c r="C214" s="209" t="s">
        <v>412</v>
      </c>
      <c r="D214" s="209" t="s">
        <v>128</v>
      </c>
      <c r="E214" s="210" t="s">
        <v>413</v>
      </c>
      <c r="F214" s="211" t="s">
        <v>414</v>
      </c>
      <c r="G214" s="212" t="s">
        <v>415</v>
      </c>
      <c r="H214" s="213">
        <v>1</v>
      </c>
      <c r="I214" s="214"/>
      <c r="J214" s="215">
        <f>ROUND(I214*H214,2)</f>
        <v>0</v>
      </c>
      <c r="K214" s="216"/>
      <c r="L214" s="41"/>
      <c r="M214" s="217" t="s">
        <v>1</v>
      </c>
      <c r="N214" s="218" t="s">
        <v>40</v>
      </c>
      <c r="O214" s="88"/>
      <c r="P214" s="219">
        <f>O214*H214</f>
        <v>0</v>
      </c>
      <c r="Q214" s="219">
        <v>0</v>
      </c>
      <c r="R214" s="219">
        <f>Q214*H214</f>
        <v>0</v>
      </c>
      <c r="S214" s="219">
        <v>0.155</v>
      </c>
      <c r="T214" s="220">
        <f>S214*H214</f>
        <v>0.155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191</v>
      </c>
      <c r="AT214" s="221" t="s">
        <v>128</v>
      </c>
      <c r="AU214" s="221" t="s">
        <v>82</v>
      </c>
      <c r="AY214" s="14" t="s">
        <v>126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80</v>
      </c>
      <c r="BK214" s="222">
        <f>ROUND(I214*H214,2)</f>
        <v>0</v>
      </c>
      <c r="BL214" s="14" t="s">
        <v>191</v>
      </c>
      <c r="BM214" s="221" t="s">
        <v>416</v>
      </c>
    </row>
    <row r="215" s="12" customFormat="1" ht="22.8" customHeight="1">
      <c r="A215" s="12"/>
      <c r="B215" s="193"/>
      <c r="C215" s="194"/>
      <c r="D215" s="195" t="s">
        <v>74</v>
      </c>
      <c r="E215" s="207" t="s">
        <v>417</v>
      </c>
      <c r="F215" s="207" t="s">
        <v>418</v>
      </c>
      <c r="G215" s="194"/>
      <c r="H215" s="194"/>
      <c r="I215" s="197"/>
      <c r="J215" s="208">
        <f>BK215</f>
        <v>0</v>
      </c>
      <c r="K215" s="194"/>
      <c r="L215" s="199"/>
      <c r="M215" s="200"/>
      <c r="N215" s="201"/>
      <c r="O215" s="201"/>
      <c r="P215" s="202">
        <f>SUM(P216:P220)</f>
        <v>0</v>
      </c>
      <c r="Q215" s="201"/>
      <c r="R215" s="202">
        <f>SUM(R216:R220)</f>
        <v>0.0402</v>
      </c>
      <c r="S215" s="201"/>
      <c r="T215" s="203">
        <f>SUM(T216:T220)</f>
        <v>0.025000000000000001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4" t="s">
        <v>82</v>
      </c>
      <c r="AT215" s="205" t="s">
        <v>74</v>
      </c>
      <c r="AU215" s="205" t="s">
        <v>80</v>
      </c>
      <c r="AY215" s="204" t="s">
        <v>126</v>
      </c>
      <c r="BK215" s="206">
        <f>SUM(BK216:BK220)</f>
        <v>0</v>
      </c>
    </row>
    <row r="216" s="2" customFormat="1" ht="37.8" customHeight="1">
      <c r="A216" s="35"/>
      <c r="B216" s="36"/>
      <c r="C216" s="209" t="s">
        <v>419</v>
      </c>
      <c r="D216" s="209" t="s">
        <v>128</v>
      </c>
      <c r="E216" s="210" t="s">
        <v>420</v>
      </c>
      <c r="F216" s="211" t="s">
        <v>421</v>
      </c>
      <c r="G216" s="212" t="s">
        <v>219</v>
      </c>
      <c r="H216" s="213">
        <v>6</v>
      </c>
      <c r="I216" s="214"/>
      <c r="J216" s="215">
        <f>ROUND(I216*H216,2)</f>
        <v>0</v>
      </c>
      <c r="K216" s="216"/>
      <c r="L216" s="41"/>
      <c r="M216" s="217" t="s">
        <v>1</v>
      </c>
      <c r="N216" s="218" t="s">
        <v>40</v>
      </c>
      <c r="O216" s="88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191</v>
      </c>
      <c r="AT216" s="221" t="s">
        <v>128</v>
      </c>
      <c r="AU216" s="221" t="s">
        <v>82</v>
      </c>
      <c r="AY216" s="14" t="s">
        <v>126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80</v>
      </c>
      <c r="BK216" s="222">
        <f>ROUND(I216*H216,2)</f>
        <v>0</v>
      </c>
      <c r="BL216" s="14" t="s">
        <v>191</v>
      </c>
      <c r="BM216" s="221" t="s">
        <v>422</v>
      </c>
    </row>
    <row r="217" s="2" customFormat="1" ht="24.15" customHeight="1">
      <c r="A217" s="35"/>
      <c r="B217" s="36"/>
      <c r="C217" s="223" t="s">
        <v>423</v>
      </c>
      <c r="D217" s="223" t="s">
        <v>266</v>
      </c>
      <c r="E217" s="224" t="s">
        <v>424</v>
      </c>
      <c r="F217" s="225" t="s">
        <v>425</v>
      </c>
      <c r="G217" s="226" t="s">
        <v>219</v>
      </c>
      <c r="H217" s="227">
        <v>6</v>
      </c>
      <c r="I217" s="228"/>
      <c r="J217" s="229">
        <f>ROUND(I217*H217,2)</f>
        <v>0</v>
      </c>
      <c r="K217" s="230"/>
      <c r="L217" s="231"/>
      <c r="M217" s="232" t="s">
        <v>1</v>
      </c>
      <c r="N217" s="233" t="s">
        <v>40</v>
      </c>
      <c r="O217" s="88"/>
      <c r="P217" s="219">
        <f>O217*H217</f>
        <v>0</v>
      </c>
      <c r="Q217" s="219">
        <v>0.0067000000000000002</v>
      </c>
      <c r="R217" s="219">
        <f>Q217*H217</f>
        <v>0.0402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257</v>
      </c>
      <c r="AT217" s="221" t="s">
        <v>266</v>
      </c>
      <c r="AU217" s="221" t="s">
        <v>82</v>
      </c>
      <c r="AY217" s="14" t="s">
        <v>126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80</v>
      </c>
      <c r="BK217" s="222">
        <f>ROUND(I217*H217,2)</f>
        <v>0</v>
      </c>
      <c r="BL217" s="14" t="s">
        <v>191</v>
      </c>
      <c r="BM217" s="221" t="s">
        <v>426</v>
      </c>
    </row>
    <row r="218" s="2" customFormat="1" ht="37.8" customHeight="1">
      <c r="A218" s="35"/>
      <c r="B218" s="36"/>
      <c r="C218" s="209" t="s">
        <v>427</v>
      </c>
      <c r="D218" s="209" t="s">
        <v>128</v>
      </c>
      <c r="E218" s="210" t="s">
        <v>428</v>
      </c>
      <c r="F218" s="211" t="s">
        <v>429</v>
      </c>
      <c r="G218" s="212" t="s">
        <v>219</v>
      </c>
      <c r="H218" s="213">
        <v>1</v>
      </c>
      <c r="I218" s="214"/>
      <c r="J218" s="215">
        <f>ROUND(I218*H218,2)</f>
        <v>0</v>
      </c>
      <c r="K218" s="216"/>
      <c r="L218" s="41"/>
      <c r="M218" s="217" t="s">
        <v>1</v>
      </c>
      <c r="N218" s="218" t="s">
        <v>40</v>
      </c>
      <c r="O218" s="88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191</v>
      </c>
      <c r="AT218" s="221" t="s">
        <v>128</v>
      </c>
      <c r="AU218" s="221" t="s">
        <v>82</v>
      </c>
      <c r="AY218" s="14" t="s">
        <v>126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80</v>
      </c>
      <c r="BK218" s="222">
        <f>ROUND(I218*H218,2)</f>
        <v>0</v>
      </c>
      <c r="BL218" s="14" t="s">
        <v>191</v>
      </c>
      <c r="BM218" s="221" t="s">
        <v>430</v>
      </c>
    </row>
    <row r="219" s="2" customFormat="1" ht="37.8" customHeight="1">
      <c r="A219" s="35"/>
      <c r="B219" s="36"/>
      <c r="C219" s="209" t="s">
        <v>431</v>
      </c>
      <c r="D219" s="209" t="s">
        <v>128</v>
      </c>
      <c r="E219" s="210" t="s">
        <v>432</v>
      </c>
      <c r="F219" s="211" t="s">
        <v>433</v>
      </c>
      <c r="G219" s="212" t="s">
        <v>219</v>
      </c>
      <c r="H219" s="213">
        <v>1</v>
      </c>
      <c r="I219" s="214"/>
      <c r="J219" s="215">
        <f>ROUND(I219*H219,2)</f>
        <v>0</v>
      </c>
      <c r="K219" s="216"/>
      <c r="L219" s="41"/>
      <c r="M219" s="217" t="s">
        <v>1</v>
      </c>
      <c r="N219" s="218" t="s">
        <v>40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0.025000000000000001</v>
      </c>
      <c r="T219" s="220">
        <f>S219*H219</f>
        <v>0.025000000000000001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191</v>
      </c>
      <c r="AT219" s="221" t="s">
        <v>128</v>
      </c>
      <c r="AU219" s="221" t="s">
        <v>82</v>
      </c>
      <c r="AY219" s="14" t="s">
        <v>126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80</v>
      </c>
      <c r="BK219" s="222">
        <f>ROUND(I219*H219,2)</f>
        <v>0</v>
      </c>
      <c r="BL219" s="14" t="s">
        <v>191</v>
      </c>
      <c r="BM219" s="221" t="s">
        <v>434</v>
      </c>
    </row>
    <row r="220" s="2" customFormat="1" ht="49.05" customHeight="1">
      <c r="A220" s="35"/>
      <c r="B220" s="36"/>
      <c r="C220" s="209" t="s">
        <v>435</v>
      </c>
      <c r="D220" s="209" t="s">
        <v>128</v>
      </c>
      <c r="E220" s="210" t="s">
        <v>436</v>
      </c>
      <c r="F220" s="211" t="s">
        <v>437</v>
      </c>
      <c r="G220" s="212" t="s">
        <v>152</v>
      </c>
      <c r="H220" s="213">
        <v>0.040000000000000001</v>
      </c>
      <c r="I220" s="214"/>
      <c r="J220" s="215">
        <f>ROUND(I220*H220,2)</f>
        <v>0</v>
      </c>
      <c r="K220" s="216"/>
      <c r="L220" s="41"/>
      <c r="M220" s="217" t="s">
        <v>1</v>
      </c>
      <c r="N220" s="218" t="s">
        <v>40</v>
      </c>
      <c r="O220" s="88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191</v>
      </c>
      <c r="AT220" s="221" t="s">
        <v>128</v>
      </c>
      <c r="AU220" s="221" t="s">
        <v>82</v>
      </c>
      <c r="AY220" s="14" t="s">
        <v>126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80</v>
      </c>
      <c r="BK220" s="222">
        <f>ROUND(I220*H220,2)</f>
        <v>0</v>
      </c>
      <c r="BL220" s="14" t="s">
        <v>191</v>
      </c>
      <c r="BM220" s="221" t="s">
        <v>438</v>
      </c>
    </row>
    <row r="221" s="12" customFormat="1" ht="22.8" customHeight="1">
      <c r="A221" s="12"/>
      <c r="B221" s="193"/>
      <c r="C221" s="194"/>
      <c r="D221" s="195" t="s">
        <v>74</v>
      </c>
      <c r="E221" s="207" t="s">
        <v>439</v>
      </c>
      <c r="F221" s="207" t="s">
        <v>440</v>
      </c>
      <c r="G221" s="194"/>
      <c r="H221" s="194"/>
      <c r="I221" s="197"/>
      <c r="J221" s="208">
        <f>BK221</f>
        <v>0</v>
      </c>
      <c r="K221" s="194"/>
      <c r="L221" s="199"/>
      <c r="M221" s="200"/>
      <c r="N221" s="201"/>
      <c r="O221" s="201"/>
      <c r="P221" s="202">
        <f>SUM(P222:P223)</f>
        <v>0</v>
      </c>
      <c r="Q221" s="201"/>
      <c r="R221" s="202">
        <f>SUM(R222:R223)</f>
        <v>0.0012000000000000001</v>
      </c>
      <c r="S221" s="201"/>
      <c r="T221" s="203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4" t="s">
        <v>82</v>
      </c>
      <c r="AT221" s="205" t="s">
        <v>74</v>
      </c>
      <c r="AU221" s="205" t="s">
        <v>80</v>
      </c>
      <c r="AY221" s="204" t="s">
        <v>126</v>
      </c>
      <c r="BK221" s="206">
        <f>SUM(BK222:BK223)</f>
        <v>0</v>
      </c>
    </row>
    <row r="222" s="2" customFormat="1" ht="33" customHeight="1">
      <c r="A222" s="35"/>
      <c r="B222" s="36"/>
      <c r="C222" s="209" t="s">
        <v>441</v>
      </c>
      <c r="D222" s="209" t="s">
        <v>128</v>
      </c>
      <c r="E222" s="210" t="s">
        <v>442</v>
      </c>
      <c r="F222" s="211" t="s">
        <v>443</v>
      </c>
      <c r="G222" s="212" t="s">
        <v>306</v>
      </c>
      <c r="H222" s="213">
        <v>0.80000000000000004</v>
      </c>
      <c r="I222" s="214"/>
      <c r="J222" s="215">
        <f>ROUND(I222*H222,2)</f>
        <v>0</v>
      </c>
      <c r="K222" s="216"/>
      <c r="L222" s="41"/>
      <c r="M222" s="217" t="s">
        <v>1</v>
      </c>
      <c r="N222" s="218" t="s">
        <v>40</v>
      </c>
      <c r="O222" s="88"/>
      <c r="P222" s="219">
        <f>O222*H222</f>
        <v>0</v>
      </c>
      <c r="Q222" s="219">
        <v>0.0015</v>
      </c>
      <c r="R222" s="219">
        <f>Q222*H222</f>
        <v>0.0012000000000000001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191</v>
      </c>
      <c r="AT222" s="221" t="s">
        <v>128</v>
      </c>
      <c r="AU222" s="221" t="s">
        <v>82</v>
      </c>
      <c r="AY222" s="14" t="s">
        <v>126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80</v>
      </c>
      <c r="BK222" s="222">
        <f>ROUND(I222*H222,2)</f>
        <v>0</v>
      </c>
      <c r="BL222" s="14" t="s">
        <v>191</v>
      </c>
      <c r="BM222" s="221" t="s">
        <v>444</v>
      </c>
    </row>
    <row r="223" s="2" customFormat="1" ht="49.05" customHeight="1">
      <c r="A223" s="35"/>
      <c r="B223" s="36"/>
      <c r="C223" s="209" t="s">
        <v>445</v>
      </c>
      <c r="D223" s="209" t="s">
        <v>128</v>
      </c>
      <c r="E223" s="210" t="s">
        <v>446</v>
      </c>
      <c r="F223" s="211" t="s">
        <v>447</v>
      </c>
      <c r="G223" s="212" t="s">
        <v>152</v>
      </c>
      <c r="H223" s="213">
        <v>0.001</v>
      </c>
      <c r="I223" s="214"/>
      <c r="J223" s="215">
        <f>ROUND(I223*H223,2)</f>
        <v>0</v>
      </c>
      <c r="K223" s="216"/>
      <c r="L223" s="41"/>
      <c r="M223" s="217" t="s">
        <v>1</v>
      </c>
      <c r="N223" s="218" t="s">
        <v>40</v>
      </c>
      <c r="O223" s="88"/>
      <c r="P223" s="219">
        <f>O223*H223</f>
        <v>0</v>
      </c>
      <c r="Q223" s="219">
        <v>0</v>
      </c>
      <c r="R223" s="219">
        <f>Q223*H223</f>
        <v>0</v>
      </c>
      <c r="S223" s="219">
        <v>0</v>
      </c>
      <c r="T223" s="22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1" t="s">
        <v>191</v>
      </c>
      <c r="AT223" s="221" t="s">
        <v>128</v>
      </c>
      <c r="AU223" s="221" t="s">
        <v>82</v>
      </c>
      <c r="AY223" s="14" t="s">
        <v>126</v>
      </c>
      <c r="BE223" s="222">
        <f>IF(N223="základní",J223,0)</f>
        <v>0</v>
      </c>
      <c r="BF223" s="222">
        <f>IF(N223="snížená",J223,0)</f>
        <v>0</v>
      </c>
      <c r="BG223" s="222">
        <f>IF(N223="zákl. přenesená",J223,0)</f>
        <v>0</v>
      </c>
      <c r="BH223" s="222">
        <f>IF(N223="sníž. přenesená",J223,0)</f>
        <v>0</v>
      </c>
      <c r="BI223" s="222">
        <f>IF(N223="nulová",J223,0)</f>
        <v>0</v>
      </c>
      <c r="BJ223" s="14" t="s">
        <v>80</v>
      </c>
      <c r="BK223" s="222">
        <f>ROUND(I223*H223,2)</f>
        <v>0</v>
      </c>
      <c r="BL223" s="14" t="s">
        <v>191</v>
      </c>
      <c r="BM223" s="221" t="s">
        <v>448</v>
      </c>
    </row>
    <row r="224" s="12" customFormat="1" ht="22.8" customHeight="1">
      <c r="A224" s="12"/>
      <c r="B224" s="193"/>
      <c r="C224" s="194"/>
      <c r="D224" s="195" t="s">
        <v>74</v>
      </c>
      <c r="E224" s="207" t="s">
        <v>449</v>
      </c>
      <c r="F224" s="207" t="s">
        <v>450</v>
      </c>
      <c r="G224" s="194"/>
      <c r="H224" s="194"/>
      <c r="I224" s="197"/>
      <c r="J224" s="208">
        <f>BK224</f>
        <v>0</v>
      </c>
      <c r="K224" s="194"/>
      <c r="L224" s="199"/>
      <c r="M224" s="200"/>
      <c r="N224" s="201"/>
      <c r="O224" s="201"/>
      <c r="P224" s="202">
        <f>SUM(P225:P237)</f>
        <v>0</v>
      </c>
      <c r="Q224" s="201"/>
      <c r="R224" s="202">
        <f>SUM(R225:R237)</f>
        <v>0.12717719999999999</v>
      </c>
      <c r="S224" s="201"/>
      <c r="T224" s="203">
        <f>SUM(T225:T237)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4" t="s">
        <v>82</v>
      </c>
      <c r="AT224" s="205" t="s">
        <v>74</v>
      </c>
      <c r="AU224" s="205" t="s">
        <v>80</v>
      </c>
      <c r="AY224" s="204" t="s">
        <v>126</v>
      </c>
      <c r="BK224" s="206">
        <f>SUM(BK225:BK237)</f>
        <v>0</v>
      </c>
    </row>
    <row r="225" s="2" customFormat="1" ht="24.15" customHeight="1">
      <c r="A225" s="35"/>
      <c r="B225" s="36"/>
      <c r="C225" s="209" t="s">
        <v>451</v>
      </c>
      <c r="D225" s="209" t="s">
        <v>128</v>
      </c>
      <c r="E225" s="210" t="s">
        <v>452</v>
      </c>
      <c r="F225" s="211" t="s">
        <v>453</v>
      </c>
      <c r="G225" s="212" t="s">
        <v>219</v>
      </c>
      <c r="H225" s="213">
        <v>1</v>
      </c>
      <c r="I225" s="214"/>
      <c r="J225" s="215">
        <f>ROUND(I225*H225,2)</f>
        <v>0</v>
      </c>
      <c r="K225" s="216"/>
      <c r="L225" s="41"/>
      <c r="M225" s="217" t="s">
        <v>1</v>
      </c>
      <c r="N225" s="218" t="s">
        <v>40</v>
      </c>
      <c r="O225" s="88"/>
      <c r="P225" s="219">
        <f>O225*H225</f>
        <v>0</v>
      </c>
      <c r="Q225" s="219">
        <v>0.00025999999999999998</v>
      </c>
      <c r="R225" s="219">
        <f>Q225*H225</f>
        <v>0.00025999999999999998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191</v>
      </c>
      <c r="AT225" s="221" t="s">
        <v>128</v>
      </c>
      <c r="AU225" s="221" t="s">
        <v>82</v>
      </c>
      <c r="AY225" s="14" t="s">
        <v>126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80</v>
      </c>
      <c r="BK225" s="222">
        <f>ROUND(I225*H225,2)</f>
        <v>0</v>
      </c>
      <c r="BL225" s="14" t="s">
        <v>191</v>
      </c>
      <c r="BM225" s="221" t="s">
        <v>454</v>
      </c>
    </row>
    <row r="226" s="2" customFormat="1" ht="21.75" customHeight="1">
      <c r="A226" s="35"/>
      <c r="B226" s="36"/>
      <c r="C226" s="223" t="s">
        <v>455</v>
      </c>
      <c r="D226" s="223" t="s">
        <v>266</v>
      </c>
      <c r="E226" s="224" t="s">
        <v>456</v>
      </c>
      <c r="F226" s="225" t="s">
        <v>457</v>
      </c>
      <c r="G226" s="226" t="s">
        <v>131</v>
      </c>
      <c r="H226" s="227">
        <v>1</v>
      </c>
      <c r="I226" s="228"/>
      <c r="J226" s="229">
        <f>ROUND(I226*H226,2)</f>
        <v>0</v>
      </c>
      <c r="K226" s="230"/>
      <c r="L226" s="231"/>
      <c r="M226" s="232" t="s">
        <v>1</v>
      </c>
      <c r="N226" s="233" t="s">
        <v>40</v>
      </c>
      <c r="O226" s="88"/>
      <c r="P226" s="219">
        <f>O226*H226</f>
        <v>0</v>
      </c>
      <c r="Q226" s="219">
        <v>0.040280000000000003</v>
      </c>
      <c r="R226" s="219">
        <f>Q226*H226</f>
        <v>0.040280000000000003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257</v>
      </c>
      <c r="AT226" s="221" t="s">
        <v>266</v>
      </c>
      <c r="AU226" s="221" t="s">
        <v>82</v>
      </c>
      <c r="AY226" s="14" t="s">
        <v>126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80</v>
      </c>
      <c r="BK226" s="222">
        <f>ROUND(I226*H226,2)</f>
        <v>0</v>
      </c>
      <c r="BL226" s="14" t="s">
        <v>191</v>
      </c>
      <c r="BM226" s="221" t="s">
        <v>458</v>
      </c>
    </row>
    <row r="227" s="2" customFormat="1" ht="24.15" customHeight="1">
      <c r="A227" s="35"/>
      <c r="B227" s="36"/>
      <c r="C227" s="209" t="s">
        <v>459</v>
      </c>
      <c r="D227" s="209" t="s">
        <v>128</v>
      </c>
      <c r="E227" s="210" t="s">
        <v>460</v>
      </c>
      <c r="F227" s="211" t="s">
        <v>461</v>
      </c>
      <c r="G227" s="212" t="s">
        <v>219</v>
      </c>
      <c r="H227" s="213">
        <v>1</v>
      </c>
      <c r="I227" s="214"/>
      <c r="J227" s="215">
        <f>ROUND(I227*H227,2)</f>
        <v>0</v>
      </c>
      <c r="K227" s="216"/>
      <c r="L227" s="41"/>
      <c r="M227" s="217" t="s">
        <v>1</v>
      </c>
      <c r="N227" s="218" t="s">
        <v>40</v>
      </c>
      <c r="O227" s="88"/>
      <c r="P227" s="219">
        <f>O227*H227</f>
        <v>0</v>
      </c>
      <c r="Q227" s="219">
        <v>0.00080999999999999996</v>
      </c>
      <c r="R227" s="219">
        <f>Q227*H227</f>
        <v>0.00080999999999999996</v>
      </c>
      <c r="S227" s="219">
        <v>0</v>
      </c>
      <c r="T227" s="22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191</v>
      </c>
      <c r="AT227" s="221" t="s">
        <v>128</v>
      </c>
      <c r="AU227" s="221" t="s">
        <v>82</v>
      </c>
      <c r="AY227" s="14" t="s">
        <v>126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80</v>
      </c>
      <c r="BK227" s="222">
        <f>ROUND(I227*H227,2)</f>
        <v>0</v>
      </c>
      <c r="BL227" s="14" t="s">
        <v>191</v>
      </c>
      <c r="BM227" s="221" t="s">
        <v>462</v>
      </c>
    </row>
    <row r="228" s="2" customFormat="1" ht="24.15" customHeight="1">
      <c r="A228" s="35"/>
      <c r="B228" s="36"/>
      <c r="C228" s="223" t="s">
        <v>463</v>
      </c>
      <c r="D228" s="223" t="s">
        <v>266</v>
      </c>
      <c r="E228" s="224" t="s">
        <v>464</v>
      </c>
      <c r="F228" s="225" t="s">
        <v>465</v>
      </c>
      <c r="G228" s="226" t="s">
        <v>131</v>
      </c>
      <c r="H228" s="227">
        <v>3.1299999999999999</v>
      </c>
      <c r="I228" s="228"/>
      <c r="J228" s="229">
        <f>ROUND(I228*H228,2)</f>
        <v>0</v>
      </c>
      <c r="K228" s="230"/>
      <c r="L228" s="231"/>
      <c r="M228" s="232" t="s">
        <v>1</v>
      </c>
      <c r="N228" s="233" t="s">
        <v>40</v>
      </c>
      <c r="O228" s="88"/>
      <c r="P228" s="219">
        <f>O228*H228</f>
        <v>0</v>
      </c>
      <c r="Q228" s="219">
        <v>0.025440000000000001</v>
      </c>
      <c r="R228" s="219">
        <f>Q228*H228</f>
        <v>0.079627199999999995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257</v>
      </c>
      <c r="AT228" s="221" t="s">
        <v>266</v>
      </c>
      <c r="AU228" s="221" t="s">
        <v>82</v>
      </c>
      <c r="AY228" s="14" t="s">
        <v>126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80</v>
      </c>
      <c r="BK228" s="222">
        <f>ROUND(I228*H228,2)</f>
        <v>0</v>
      </c>
      <c r="BL228" s="14" t="s">
        <v>191</v>
      </c>
      <c r="BM228" s="221" t="s">
        <v>466</v>
      </c>
    </row>
    <row r="229" s="2" customFormat="1" ht="24.15" customHeight="1">
      <c r="A229" s="35"/>
      <c r="B229" s="36"/>
      <c r="C229" s="209" t="s">
        <v>467</v>
      </c>
      <c r="D229" s="209" t="s">
        <v>128</v>
      </c>
      <c r="E229" s="210" t="s">
        <v>468</v>
      </c>
      <c r="F229" s="211" t="s">
        <v>469</v>
      </c>
      <c r="G229" s="212" t="s">
        <v>219</v>
      </c>
      <c r="H229" s="213">
        <v>2</v>
      </c>
      <c r="I229" s="214"/>
      <c r="J229" s="215">
        <f>ROUND(I229*H229,2)</f>
        <v>0</v>
      </c>
      <c r="K229" s="216"/>
      <c r="L229" s="41"/>
      <c r="M229" s="217" t="s">
        <v>1</v>
      </c>
      <c r="N229" s="218" t="s">
        <v>40</v>
      </c>
      <c r="O229" s="88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191</v>
      </c>
      <c r="AT229" s="221" t="s">
        <v>128</v>
      </c>
      <c r="AU229" s="221" t="s">
        <v>82</v>
      </c>
      <c r="AY229" s="14" t="s">
        <v>126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80</v>
      </c>
      <c r="BK229" s="222">
        <f>ROUND(I229*H229,2)</f>
        <v>0</v>
      </c>
      <c r="BL229" s="14" t="s">
        <v>191</v>
      </c>
      <c r="BM229" s="221" t="s">
        <v>470</v>
      </c>
    </row>
    <row r="230" s="2" customFormat="1" ht="24.15" customHeight="1">
      <c r="A230" s="35"/>
      <c r="B230" s="36"/>
      <c r="C230" s="223" t="s">
        <v>471</v>
      </c>
      <c r="D230" s="223" t="s">
        <v>266</v>
      </c>
      <c r="E230" s="224" t="s">
        <v>472</v>
      </c>
      <c r="F230" s="225" t="s">
        <v>473</v>
      </c>
      <c r="G230" s="226" t="s">
        <v>219</v>
      </c>
      <c r="H230" s="227">
        <v>2</v>
      </c>
      <c r="I230" s="228"/>
      <c r="J230" s="229">
        <f>ROUND(I230*H230,2)</f>
        <v>0</v>
      </c>
      <c r="K230" s="230"/>
      <c r="L230" s="231"/>
      <c r="M230" s="232" t="s">
        <v>1</v>
      </c>
      <c r="N230" s="233" t="s">
        <v>40</v>
      </c>
      <c r="O230" s="88"/>
      <c r="P230" s="219">
        <f>O230*H230</f>
        <v>0</v>
      </c>
      <c r="Q230" s="219">
        <v>0.0022000000000000001</v>
      </c>
      <c r="R230" s="219">
        <f>Q230*H230</f>
        <v>0.0044000000000000003</v>
      </c>
      <c r="S230" s="219">
        <v>0</v>
      </c>
      <c r="T230" s="22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257</v>
      </c>
      <c r="AT230" s="221" t="s">
        <v>266</v>
      </c>
      <c r="AU230" s="221" t="s">
        <v>82</v>
      </c>
      <c r="AY230" s="14" t="s">
        <v>126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80</v>
      </c>
      <c r="BK230" s="222">
        <f>ROUND(I230*H230,2)</f>
        <v>0</v>
      </c>
      <c r="BL230" s="14" t="s">
        <v>191</v>
      </c>
      <c r="BM230" s="221" t="s">
        <v>474</v>
      </c>
    </row>
    <row r="231" s="2" customFormat="1" ht="24.15" customHeight="1">
      <c r="A231" s="35"/>
      <c r="B231" s="36"/>
      <c r="C231" s="209" t="s">
        <v>475</v>
      </c>
      <c r="D231" s="209" t="s">
        <v>128</v>
      </c>
      <c r="E231" s="210" t="s">
        <v>476</v>
      </c>
      <c r="F231" s="211" t="s">
        <v>477</v>
      </c>
      <c r="G231" s="212" t="s">
        <v>219</v>
      </c>
      <c r="H231" s="213">
        <v>2</v>
      </c>
      <c r="I231" s="214"/>
      <c r="J231" s="215">
        <f>ROUND(I231*H231,2)</f>
        <v>0</v>
      </c>
      <c r="K231" s="216"/>
      <c r="L231" s="41"/>
      <c r="M231" s="217" t="s">
        <v>1</v>
      </c>
      <c r="N231" s="218" t="s">
        <v>40</v>
      </c>
      <c r="O231" s="88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1" t="s">
        <v>191</v>
      </c>
      <c r="AT231" s="221" t="s">
        <v>128</v>
      </c>
      <c r="AU231" s="221" t="s">
        <v>82</v>
      </c>
      <c r="AY231" s="14" t="s">
        <v>126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80</v>
      </c>
      <c r="BK231" s="222">
        <f>ROUND(I231*H231,2)</f>
        <v>0</v>
      </c>
      <c r="BL231" s="14" t="s">
        <v>191</v>
      </c>
      <c r="BM231" s="221" t="s">
        <v>478</v>
      </c>
    </row>
    <row r="232" s="2" customFormat="1" ht="16.5" customHeight="1">
      <c r="A232" s="35"/>
      <c r="B232" s="36"/>
      <c r="C232" s="223" t="s">
        <v>479</v>
      </c>
      <c r="D232" s="223" t="s">
        <v>266</v>
      </c>
      <c r="E232" s="224" t="s">
        <v>480</v>
      </c>
      <c r="F232" s="225" t="s">
        <v>481</v>
      </c>
      <c r="G232" s="226" t="s">
        <v>219</v>
      </c>
      <c r="H232" s="227">
        <v>2</v>
      </c>
      <c r="I232" s="228"/>
      <c r="J232" s="229">
        <f>ROUND(I232*H232,2)</f>
        <v>0</v>
      </c>
      <c r="K232" s="230"/>
      <c r="L232" s="231"/>
      <c r="M232" s="232" t="s">
        <v>1</v>
      </c>
      <c r="N232" s="233" t="s">
        <v>40</v>
      </c>
      <c r="O232" s="88"/>
      <c r="P232" s="219">
        <f>O232*H232</f>
        <v>0</v>
      </c>
      <c r="Q232" s="219">
        <v>0.00014999999999999999</v>
      </c>
      <c r="R232" s="219">
        <f>Q232*H232</f>
        <v>0.00029999999999999997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257</v>
      </c>
      <c r="AT232" s="221" t="s">
        <v>266</v>
      </c>
      <c r="AU232" s="221" t="s">
        <v>82</v>
      </c>
      <c r="AY232" s="14" t="s">
        <v>126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80</v>
      </c>
      <c r="BK232" s="222">
        <f>ROUND(I232*H232,2)</f>
        <v>0</v>
      </c>
      <c r="BL232" s="14" t="s">
        <v>191</v>
      </c>
      <c r="BM232" s="221" t="s">
        <v>482</v>
      </c>
    </row>
    <row r="233" s="2" customFormat="1" ht="24.15" customHeight="1">
      <c r="A233" s="35"/>
      <c r="B233" s="36"/>
      <c r="C233" s="209" t="s">
        <v>483</v>
      </c>
      <c r="D233" s="209" t="s">
        <v>128</v>
      </c>
      <c r="E233" s="210" t="s">
        <v>484</v>
      </c>
      <c r="F233" s="211" t="s">
        <v>485</v>
      </c>
      <c r="G233" s="212" t="s">
        <v>219</v>
      </c>
      <c r="H233" s="213">
        <v>2</v>
      </c>
      <c r="I233" s="214"/>
      <c r="J233" s="215">
        <f>ROUND(I233*H233,2)</f>
        <v>0</v>
      </c>
      <c r="K233" s="216"/>
      <c r="L233" s="41"/>
      <c r="M233" s="217" t="s">
        <v>1</v>
      </c>
      <c r="N233" s="218" t="s">
        <v>40</v>
      </c>
      <c r="O233" s="88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191</v>
      </c>
      <c r="AT233" s="221" t="s">
        <v>128</v>
      </c>
      <c r="AU233" s="221" t="s">
        <v>82</v>
      </c>
      <c r="AY233" s="14" t="s">
        <v>126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80</v>
      </c>
      <c r="BK233" s="222">
        <f>ROUND(I233*H233,2)</f>
        <v>0</v>
      </c>
      <c r="BL233" s="14" t="s">
        <v>191</v>
      </c>
      <c r="BM233" s="221" t="s">
        <v>486</v>
      </c>
    </row>
    <row r="234" s="2" customFormat="1" ht="16.5" customHeight="1">
      <c r="A234" s="35"/>
      <c r="B234" s="36"/>
      <c r="C234" s="223" t="s">
        <v>487</v>
      </c>
      <c r="D234" s="223" t="s">
        <v>266</v>
      </c>
      <c r="E234" s="224" t="s">
        <v>488</v>
      </c>
      <c r="F234" s="225" t="s">
        <v>489</v>
      </c>
      <c r="G234" s="226" t="s">
        <v>219</v>
      </c>
      <c r="H234" s="227">
        <v>2</v>
      </c>
      <c r="I234" s="228"/>
      <c r="J234" s="229">
        <f>ROUND(I234*H234,2)</f>
        <v>0</v>
      </c>
      <c r="K234" s="230"/>
      <c r="L234" s="231"/>
      <c r="M234" s="232" t="s">
        <v>1</v>
      </c>
      <c r="N234" s="233" t="s">
        <v>40</v>
      </c>
      <c r="O234" s="88"/>
      <c r="P234" s="219">
        <f>O234*H234</f>
        <v>0</v>
      </c>
      <c r="Q234" s="219">
        <v>0.00014999999999999999</v>
      </c>
      <c r="R234" s="219">
        <f>Q234*H234</f>
        <v>0.00029999999999999997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257</v>
      </c>
      <c r="AT234" s="221" t="s">
        <v>266</v>
      </c>
      <c r="AU234" s="221" t="s">
        <v>82</v>
      </c>
      <c r="AY234" s="14" t="s">
        <v>126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80</v>
      </c>
      <c r="BK234" s="222">
        <f>ROUND(I234*H234,2)</f>
        <v>0</v>
      </c>
      <c r="BL234" s="14" t="s">
        <v>191</v>
      </c>
      <c r="BM234" s="221" t="s">
        <v>490</v>
      </c>
    </row>
    <row r="235" s="2" customFormat="1" ht="33" customHeight="1">
      <c r="A235" s="35"/>
      <c r="B235" s="36"/>
      <c r="C235" s="209" t="s">
        <v>491</v>
      </c>
      <c r="D235" s="209" t="s">
        <v>128</v>
      </c>
      <c r="E235" s="210" t="s">
        <v>492</v>
      </c>
      <c r="F235" s="211" t="s">
        <v>493</v>
      </c>
      <c r="G235" s="212" t="s">
        <v>306</v>
      </c>
      <c r="H235" s="213">
        <v>0.80000000000000004</v>
      </c>
      <c r="I235" s="214"/>
      <c r="J235" s="215">
        <f>ROUND(I235*H235,2)</f>
        <v>0</v>
      </c>
      <c r="K235" s="216"/>
      <c r="L235" s="41"/>
      <c r="M235" s="217" t="s">
        <v>1</v>
      </c>
      <c r="N235" s="218" t="s">
        <v>40</v>
      </c>
      <c r="O235" s="88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191</v>
      </c>
      <c r="AT235" s="221" t="s">
        <v>128</v>
      </c>
      <c r="AU235" s="221" t="s">
        <v>82</v>
      </c>
      <c r="AY235" s="14" t="s">
        <v>126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80</v>
      </c>
      <c r="BK235" s="222">
        <f>ROUND(I235*H235,2)</f>
        <v>0</v>
      </c>
      <c r="BL235" s="14" t="s">
        <v>191</v>
      </c>
      <c r="BM235" s="221" t="s">
        <v>494</v>
      </c>
    </row>
    <row r="236" s="2" customFormat="1" ht="16.5" customHeight="1">
      <c r="A236" s="35"/>
      <c r="B236" s="36"/>
      <c r="C236" s="223" t="s">
        <v>495</v>
      </c>
      <c r="D236" s="223" t="s">
        <v>266</v>
      </c>
      <c r="E236" s="224" t="s">
        <v>496</v>
      </c>
      <c r="F236" s="225" t="s">
        <v>497</v>
      </c>
      <c r="G236" s="226" t="s">
        <v>306</v>
      </c>
      <c r="H236" s="227">
        <v>0.80000000000000004</v>
      </c>
      <c r="I236" s="228"/>
      <c r="J236" s="229">
        <f>ROUND(I236*H236,2)</f>
        <v>0</v>
      </c>
      <c r="K236" s="230"/>
      <c r="L236" s="231"/>
      <c r="M236" s="232" t="s">
        <v>1</v>
      </c>
      <c r="N236" s="233" t="s">
        <v>40</v>
      </c>
      <c r="O236" s="88"/>
      <c r="P236" s="219">
        <f>O236*H236</f>
        <v>0</v>
      </c>
      <c r="Q236" s="219">
        <v>0.0015</v>
      </c>
      <c r="R236" s="219">
        <f>Q236*H236</f>
        <v>0.0012000000000000001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257</v>
      </c>
      <c r="AT236" s="221" t="s">
        <v>266</v>
      </c>
      <c r="AU236" s="221" t="s">
        <v>82</v>
      </c>
      <c r="AY236" s="14" t="s">
        <v>126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80</v>
      </c>
      <c r="BK236" s="222">
        <f>ROUND(I236*H236,2)</f>
        <v>0</v>
      </c>
      <c r="BL236" s="14" t="s">
        <v>191</v>
      </c>
      <c r="BM236" s="221" t="s">
        <v>498</v>
      </c>
    </row>
    <row r="237" s="2" customFormat="1" ht="49.05" customHeight="1">
      <c r="A237" s="35"/>
      <c r="B237" s="36"/>
      <c r="C237" s="209" t="s">
        <v>499</v>
      </c>
      <c r="D237" s="209" t="s">
        <v>128</v>
      </c>
      <c r="E237" s="210" t="s">
        <v>500</v>
      </c>
      <c r="F237" s="211" t="s">
        <v>501</v>
      </c>
      <c r="G237" s="212" t="s">
        <v>152</v>
      </c>
      <c r="H237" s="213">
        <v>0.127</v>
      </c>
      <c r="I237" s="214"/>
      <c r="J237" s="215">
        <f>ROUND(I237*H237,2)</f>
        <v>0</v>
      </c>
      <c r="K237" s="216"/>
      <c r="L237" s="41"/>
      <c r="M237" s="217" t="s">
        <v>1</v>
      </c>
      <c r="N237" s="218" t="s">
        <v>40</v>
      </c>
      <c r="O237" s="88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191</v>
      </c>
      <c r="AT237" s="221" t="s">
        <v>128</v>
      </c>
      <c r="AU237" s="221" t="s">
        <v>82</v>
      </c>
      <c r="AY237" s="14" t="s">
        <v>126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80</v>
      </c>
      <c r="BK237" s="222">
        <f>ROUND(I237*H237,2)</f>
        <v>0</v>
      </c>
      <c r="BL237" s="14" t="s">
        <v>191</v>
      </c>
      <c r="BM237" s="221" t="s">
        <v>502</v>
      </c>
    </row>
    <row r="238" s="12" customFormat="1" ht="22.8" customHeight="1">
      <c r="A238" s="12"/>
      <c r="B238" s="193"/>
      <c r="C238" s="194"/>
      <c r="D238" s="195" t="s">
        <v>74</v>
      </c>
      <c r="E238" s="207" t="s">
        <v>503</v>
      </c>
      <c r="F238" s="207" t="s">
        <v>504</v>
      </c>
      <c r="G238" s="194"/>
      <c r="H238" s="194"/>
      <c r="I238" s="197"/>
      <c r="J238" s="208">
        <f>BK238</f>
        <v>0</v>
      </c>
      <c r="K238" s="194"/>
      <c r="L238" s="199"/>
      <c r="M238" s="200"/>
      <c r="N238" s="201"/>
      <c r="O238" s="201"/>
      <c r="P238" s="202">
        <f>SUM(P239:P253)</f>
        <v>0</v>
      </c>
      <c r="Q238" s="201"/>
      <c r="R238" s="202">
        <f>SUM(R239:R253)</f>
        <v>1.3155977999999999</v>
      </c>
      <c r="S238" s="201"/>
      <c r="T238" s="203">
        <f>SUM(T239:T253)</f>
        <v>0.72159999999999991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4" t="s">
        <v>82</v>
      </c>
      <c r="AT238" s="205" t="s">
        <v>74</v>
      </c>
      <c r="AU238" s="205" t="s">
        <v>80</v>
      </c>
      <c r="AY238" s="204" t="s">
        <v>126</v>
      </c>
      <c r="BK238" s="206">
        <f>SUM(BK239:BK253)</f>
        <v>0</v>
      </c>
    </row>
    <row r="239" s="2" customFormat="1" ht="24.15" customHeight="1">
      <c r="A239" s="35"/>
      <c r="B239" s="36"/>
      <c r="C239" s="209" t="s">
        <v>505</v>
      </c>
      <c r="D239" s="209" t="s">
        <v>128</v>
      </c>
      <c r="E239" s="210" t="s">
        <v>506</v>
      </c>
      <c r="F239" s="211" t="s">
        <v>507</v>
      </c>
      <c r="G239" s="212" t="s">
        <v>306</v>
      </c>
      <c r="H239" s="213">
        <v>6</v>
      </c>
      <c r="I239" s="214"/>
      <c r="J239" s="215">
        <f>ROUND(I239*H239,2)</f>
        <v>0</v>
      </c>
      <c r="K239" s="216"/>
      <c r="L239" s="41"/>
      <c r="M239" s="217" t="s">
        <v>1</v>
      </c>
      <c r="N239" s="218" t="s">
        <v>40</v>
      </c>
      <c r="O239" s="88"/>
      <c r="P239" s="219">
        <f>O239*H239</f>
        <v>0</v>
      </c>
      <c r="Q239" s="219">
        <v>0.00085999999999999998</v>
      </c>
      <c r="R239" s="219">
        <f>Q239*H239</f>
        <v>0.0051599999999999997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191</v>
      </c>
      <c r="AT239" s="221" t="s">
        <v>128</v>
      </c>
      <c r="AU239" s="221" t="s">
        <v>82</v>
      </c>
      <c r="AY239" s="14" t="s">
        <v>126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80</v>
      </c>
      <c r="BK239" s="222">
        <f>ROUND(I239*H239,2)</f>
        <v>0</v>
      </c>
      <c r="BL239" s="14" t="s">
        <v>191</v>
      </c>
      <c r="BM239" s="221" t="s">
        <v>508</v>
      </c>
    </row>
    <row r="240" s="2" customFormat="1" ht="24.15" customHeight="1">
      <c r="A240" s="35"/>
      <c r="B240" s="36"/>
      <c r="C240" s="223" t="s">
        <v>509</v>
      </c>
      <c r="D240" s="223" t="s">
        <v>266</v>
      </c>
      <c r="E240" s="224" t="s">
        <v>510</v>
      </c>
      <c r="F240" s="225" t="s">
        <v>511</v>
      </c>
      <c r="G240" s="226" t="s">
        <v>306</v>
      </c>
      <c r="H240" s="227">
        <v>19.440000000000001</v>
      </c>
      <c r="I240" s="228"/>
      <c r="J240" s="229">
        <f>ROUND(I240*H240,2)</f>
        <v>0</v>
      </c>
      <c r="K240" s="230"/>
      <c r="L240" s="231"/>
      <c r="M240" s="232" t="s">
        <v>1</v>
      </c>
      <c r="N240" s="233" t="s">
        <v>40</v>
      </c>
      <c r="O240" s="88"/>
      <c r="P240" s="219">
        <f>O240*H240</f>
        <v>0</v>
      </c>
      <c r="Q240" s="219">
        <v>0.00362</v>
      </c>
      <c r="R240" s="219">
        <f>Q240*H240</f>
        <v>0.070372799999999999</v>
      </c>
      <c r="S240" s="219">
        <v>0</v>
      </c>
      <c r="T240" s="22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1" t="s">
        <v>257</v>
      </c>
      <c r="AT240" s="221" t="s">
        <v>266</v>
      </c>
      <c r="AU240" s="221" t="s">
        <v>82</v>
      </c>
      <c r="AY240" s="14" t="s">
        <v>126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80</v>
      </c>
      <c r="BK240" s="222">
        <f>ROUND(I240*H240,2)</f>
        <v>0</v>
      </c>
      <c r="BL240" s="14" t="s">
        <v>191</v>
      </c>
      <c r="BM240" s="221" t="s">
        <v>512</v>
      </c>
    </row>
    <row r="241" s="2" customFormat="1" ht="21.75" customHeight="1">
      <c r="A241" s="35"/>
      <c r="B241" s="36"/>
      <c r="C241" s="223" t="s">
        <v>513</v>
      </c>
      <c r="D241" s="223" t="s">
        <v>266</v>
      </c>
      <c r="E241" s="224" t="s">
        <v>514</v>
      </c>
      <c r="F241" s="225" t="s">
        <v>515</v>
      </c>
      <c r="G241" s="226" t="s">
        <v>219</v>
      </c>
      <c r="H241" s="227">
        <v>3</v>
      </c>
      <c r="I241" s="228"/>
      <c r="J241" s="229">
        <f>ROUND(I241*H241,2)</f>
        <v>0</v>
      </c>
      <c r="K241" s="230"/>
      <c r="L241" s="231"/>
      <c r="M241" s="232" t="s">
        <v>1</v>
      </c>
      <c r="N241" s="233" t="s">
        <v>40</v>
      </c>
      <c r="O241" s="88"/>
      <c r="P241" s="219">
        <f>O241*H241</f>
        <v>0</v>
      </c>
      <c r="Q241" s="219">
        <v>0.00031</v>
      </c>
      <c r="R241" s="219">
        <f>Q241*H241</f>
        <v>0.00093000000000000005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257</v>
      </c>
      <c r="AT241" s="221" t="s">
        <v>266</v>
      </c>
      <c r="AU241" s="221" t="s">
        <v>82</v>
      </c>
      <c r="AY241" s="14" t="s">
        <v>126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80</v>
      </c>
      <c r="BK241" s="222">
        <f>ROUND(I241*H241,2)</f>
        <v>0</v>
      </c>
      <c r="BL241" s="14" t="s">
        <v>191</v>
      </c>
      <c r="BM241" s="221" t="s">
        <v>516</v>
      </c>
    </row>
    <row r="242" s="2" customFormat="1" ht="16.5" customHeight="1">
      <c r="A242" s="35"/>
      <c r="B242" s="36"/>
      <c r="C242" s="209" t="s">
        <v>517</v>
      </c>
      <c r="D242" s="209" t="s">
        <v>128</v>
      </c>
      <c r="E242" s="210" t="s">
        <v>518</v>
      </c>
      <c r="F242" s="211" t="s">
        <v>519</v>
      </c>
      <c r="G242" s="212" t="s">
        <v>219</v>
      </c>
      <c r="H242" s="213">
        <v>22</v>
      </c>
      <c r="I242" s="214"/>
      <c r="J242" s="215">
        <f>ROUND(I242*H242,2)</f>
        <v>0</v>
      </c>
      <c r="K242" s="216"/>
      <c r="L242" s="41"/>
      <c r="M242" s="217" t="s">
        <v>1</v>
      </c>
      <c r="N242" s="218" t="s">
        <v>40</v>
      </c>
      <c r="O242" s="88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1" t="s">
        <v>191</v>
      </c>
      <c r="AT242" s="221" t="s">
        <v>128</v>
      </c>
      <c r="AU242" s="221" t="s">
        <v>82</v>
      </c>
      <c r="AY242" s="14" t="s">
        <v>126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4" t="s">
        <v>80</v>
      </c>
      <c r="BK242" s="222">
        <f>ROUND(I242*H242,2)</f>
        <v>0</v>
      </c>
      <c r="BL242" s="14" t="s">
        <v>191</v>
      </c>
      <c r="BM242" s="221" t="s">
        <v>520</v>
      </c>
    </row>
    <row r="243" s="2" customFormat="1" ht="33" customHeight="1">
      <c r="A243" s="35"/>
      <c r="B243" s="36"/>
      <c r="C243" s="209" t="s">
        <v>521</v>
      </c>
      <c r="D243" s="209" t="s">
        <v>128</v>
      </c>
      <c r="E243" s="210" t="s">
        <v>522</v>
      </c>
      <c r="F243" s="211" t="s">
        <v>523</v>
      </c>
      <c r="G243" s="212" t="s">
        <v>219</v>
      </c>
      <c r="H243" s="213">
        <v>22</v>
      </c>
      <c r="I243" s="214"/>
      <c r="J243" s="215">
        <f>ROUND(I243*H243,2)</f>
        <v>0</v>
      </c>
      <c r="K243" s="216"/>
      <c r="L243" s="41"/>
      <c r="M243" s="217" t="s">
        <v>1</v>
      </c>
      <c r="N243" s="218" t="s">
        <v>40</v>
      </c>
      <c r="O243" s="88"/>
      <c r="P243" s="219">
        <f>O243*H243</f>
        <v>0</v>
      </c>
      <c r="Q243" s="219">
        <v>0</v>
      </c>
      <c r="R243" s="219">
        <f>Q243*H243</f>
        <v>0</v>
      </c>
      <c r="S243" s="219">
        <v>0.032000000000000001</v>
      </c>
      <c r="T243" s="220">
        <f>S243*H243</f>
        <v>0.70399999999999996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1" t="s">
        <v>191</v>
      </c>
      <c r="AT243" s="221" t="s">
        <v>128</v>
      </c>
      <c r="AU243" s="221" t="s">
        <v>82</v>
      </c>
      <c r="AY243" s="14" t="s">
        <v>126</v>
      </c>
      <c r="BE243" s="222">
        <f>IF(N243="základní",J243,0)</f>
        <v>0</v>
      </c>
      <c r="BF243" s="222">
        <f>IF(N243="snížená",J243,0)</f>
        <v>0</v>
      </c>
      <c r="BG243" s="222">
        <f>IF(N243="zákl. přenesená",J243,0)</f>
        <v>0</v>
      </c>
      <c r="BH243" s="222">
        <f>IF(N243="sníž. přenesená",J243,0)</f>
        <v>0</v>
      </c>
      <c r="BI243" s="222">
        <f>IF(N243="nulová",J243,0)</f>
        <v>0</v>
      </c>
      <c r="BJ243" s="14" t="s">
        <v>80</v>
      </c>
      <c r="BK243" s="222">
        <f>ROUND(I243*H243,2)</f>
        <v>0</v>
      </c>
      <c r="BL243" s="14" t="s">
        <v>191</v>
      </c>
      <c r="BM243" s="221" t="s">
        <v>524</v>
      </c>
    </row>
    <row r="244" s="2" customFormat="1" ht="21.75" customHeight="1">
      <c r="A244" s="35"/>
      <c r="B244" s="36"/>
      <c r="C244" s="209" t="s">
        <v>525</v>
      </c>
      <c r="D244" s="209" t="s">
        <v>128</v>
      </c>
      <c r="E244" s="210" t="s">
        <v>526</v>
      </c>
      <c r="F244" s="211" t="s">
        <v>527</v>
      </c>
      <c r="G244" s="212" t="s">
        <v>306</v>
      </c>
      <c r="H244" s="213">
        <v>35.200000000000003</v>
      </c>
      <c r="I244" s="214"/>
      <c r="J244" s="215">
        <f>ROUND(I244*H244,2)</f>
        <v>0</v>
      </c>
      <c r="K244" s="216"/>
      <c r="L244" s="41"/>
      <c r="M244" s="217" t="s">
        <v>1</v>
      </c>
      <c r="N244" s="218" t="s">
        <v>40</v>
      </c>
      <c r="O244" s="88"/>
      <c r="P244" s="219">
        <f>O244*H244</f>
        <v>0</v>
      </c>
      <c r="Q244" s="219">
        <v>0</v>
      </c>
      <c r="R244" s="219">
        <f>Q244*H244</f>
        <v>0</v>
      </c>
      <c r="S244" s="219">
        <v>0.00050000000000000001</v>
      </c>
      <c r="T244" s="220">
        <f>S244*H244</f>
        <v>0.017600000000000001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191</v>
      </c>
      <c r="AT244" s="221" t="s">
        <v>128</v>
      </c>
      <c r="AU244" s="221" t="s">
        <v>82</v>
      </c>
      <c r="AY244" s="14" t="s">
        <v>126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80</v>
      </c>
      <c r="BK244" s="222">
        <f>ROUND(I244*H244,2)</f>
        <v>0</v>
      </c>
      <c r="BL244" s="14" t="s">
        <v>191</v>
      </c>
      <c r="BM244" s="221" t="s">
        <v>528</v>
      </c>
    </row>
    <row r="245" s="2" customFormat="1" ht="24.15" customHeight="1">
      <c r="A245" s="35"/>
      <c r="B245" s="36"/>
      <c r="C245" s="209" t="s">
        <v>529</v>
      </c>
      <c r="D245" s="209" t="s">
        <v>128</v>
      </c>
      <c r="E245" s="210" t="s">
        <v>530</v>
      </c>
      <c r="F245" s="211" t="s">
        <v>531</v>
      </c>
      <c r="G245" s="212" t="s">
        <v>219</v>
      </c>
      <c r="H245" s="213">
        <v>1</v>
      </c>
      <c r="I245" s="214"/>
      <c r="J245" s="215">
        <f>ROUND(I245*H245,2)</f>
        <v>0</v>
      </c>
      <c r="K245" s="216"/>
      <c r="L245" s="41"/>
      <c r="M245" s="217" t="s">
        <v>1</v>
      </c>
      <c r="N245" s="218" t="s">
        <v>40</v>
      </c>
      <c r="O245" s="88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191</v>
      </c>
      <c r="AT245" s="221" t="s">
        <v>128</v>
      </c>
      <c r="AU245" s="221" t="s">
        <v>82</v>
      </c>
      <c r="AY245" s="14" t="s">
        <v>126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80</v>
      </c>
      <c r="BK245" s="222">
        <f>ROUND(I245*H245,2)</f>
        <v>0</v>
      </c>
      <c r="BL245" s="14" t="s">
        <v>191</v>
      </c>
      <c r="BM245" s="221" t="s">
        <v>532</v>
      </c>
    </row>
    <row r="246" s="2" customFormat="1" ht="16.5" customHeight="1">
      <c r="A246" s="35"/>
      <c r="B246" s="36"/>
      <c r="C246" s="223" t="s">
        <v>533</v>
      </c>
      <c r="D246" s="223" t="s">
        <v>266</v>
      </c>
      <c r="E246" s="224" t="s">
        <v>534</v>
      </c>
      <c r="F246" s="225" t="s">
        <v>535</v>
      </c>
      <c r="G246" s="226" t="s">
        <v>219</v>
      </c>
      <c r="H246" s="227">
        <v>1</v>
      </c>
      <c r="I246" s="228"/>
      <c r="J246" s="229">
        <f>ROUND(I246*H246,2)</f>
        <v>0</v>
      </c>
      <c r="K246" s="230"/>
      <c r="L246" s="231"/>
      <c r="M246" s="232" t="s">
        <v>1</v>
      </c>
      <c r="N246" s="233" t="s">
        <v>40</v>
      </c>
      <c r="O246" s="88"/>
      <c r="P246" s="219">
        <f>O246*H246</f>
        <v>0</v>
      </c>
      <c r="Q246" s="219">
        <v>0.16500000000000001</v>
      </c>
      <c r="R246" s="219">
        <f>Q246*H246</f>
        <v>0.16500000000000001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257</v>
      </c>
      <c r="AT246" s="221" t="s">
        <v>266</v>
      </c>
      <c r="AU246" s="221" t="s">
        <v>82</v>
      </c>
      <c r="AY246" s="14" t="s">
        <v>126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80</v>
      </c>
      <c r="BK246" s="222">
        <f>ROUND(I246*H246,2)</f>
        <v>0</v>
      </c>
      <c r="BL246" s="14" t="s">
        <v>191</v>
      </c>
      <c r="BM246" s="221" t="s">
        <v>536</v>
      </c>
    </row>
    <row r="247" s="2" customFormat="1" ht="33" customHeight="1">
      <c r="A247" s="35"/>
      <c r="B247" s="36"/>
      <c r="C247" s="209" t="s">
        <v>537</v>
      </c>
      <c r="D247" s="209" t="s">
        <v>128</v>
      </c>
      <c r="E247" s="210" t="s">
        <v>538</v>
      </c>
      <c r="F247" s="211" t="s">
        <v>539</v>
      </c>
      <c r="G247" s="212" t="s">
        <v>219</v>
      </c>
      <c r="H247" s="213">
        <v>1</v>
      </c>
      <c r="I247" s="214"/>
      <c r="J247" s="215">
        <f>ROUND(I247*H247,2)</f>
        <v>0</v>
      </c>
      <c r="K247" s="216"/>
      <c r="L247" s="41"/>
      <c r="M247" s="217" t="s">
        <v>1</v>
      </c>
      <c r="N247" s="218" t="s">
        <v>40</v>
      </c>
      <c r="O247" s="88"/>
      <c r="P247" s="219">
        <f>O247*H247</f>
        <v>0</v>
      </c>
      <c r="Q247" s="219">
        <v>0.00059000000000000003</v>
      </c>
      <c r="R247" s="219">
        <f>Q247*H247</f>
        <v>0.00059000000000000003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191</v>
      </c>
      <c r="AT247" s="221" t="s">
        <v>128</v>
      </c>
      <c r="AU247" s="221" t="s">
        <v>82</v>
      </c>
      <c r="AY247" s="14" t="s">
        <v>126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80</v>
      </c>
      <c r="BK247" s="222">
        <f>ROUND(I247*H247,2)</f>
        <v>0</v>
      </c>
      <c r="BL247" s="14" t="s">
        <v>191</v>
      </c>
      <c r="BM247" s="221" t="s">
        <v>540</v>
      </c>
    </row>
    <row r="248" s="2" customFormat="1" ht="21.75" customHeight="1">
      <c r="A248" s="35"/>
      <c r="B248" s="36"/>
      <c r="C248" s="223" t="s">
        <v>541</v>
      </c>
      <c r="D248" s="223" t="s">
        <v>266</v>
      </c>
      <c r="E248" s="224" t="s">
        <v>542</v>
      </c>
      <c r="F248" s="225" t="s">
        <v>543</v>
      </c>
      <c r="G248" s="226" t="s">
        <v>219</v>
      </c>
      <c r="H248" s="227">
        <v>1</v>
      </c>
      <c r="I248" s="228"/>
      <c r="J248" s="229">
        <f>ROUND(I248*H248,2)</f>
        <v>0</v>
      </c>
      <c r="K248" s="230"/>
      <c r="L248" s="231"/>
      <c r="M248" s="232" t="s">
        <v>1</v>
      </c>
      <c r="N248" s="233" t="s">
        <v>40</v>
      </c>
      <c r="O248" s="88"/>
      <c r="P248" s="219">
        <f>O248*H248</f>
        <v>0</v>
      </c>
      <c r="Q248" s="219">
        <v>0.248</v>
      </c>
      <c r="R248" s="219">
        <f>Q248*H248</f>
        <v>0.248</v>
      </c>
      <c r="S248" s="219">
        <v>0</v>
      </c>
      <c r="T248" s="22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1" t="s">
        <v>257</v>
      </c>
      <c r="AT248" s="221" t="s">
        <v>266</v>
      </c>
      <c r="AU248" s="221" t="s">
        <v>82</v>
      </c>
      <c r="AY248" s="14" t="s">
        <v>126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80</v>
      </c>
      <c r="BK248" s="222">
        <f>ROUND(I248*H248,2)</f>
        <v>0</v>
      </c>
      <c r="BL248" s="14" t="s">
        <v>191</v>
      </c>
      <c r="BM248" s="221" t="s">
        <v>544</v>
      </c>
    </row>
    <row r="249" s="2" customFormat="1" ht="24.15" customHeight="1">
      <c r="A249" s="35"/>
      <c r="B249" s="36"/>
      <c r="C249" s="209" t="s">
        <v>545</v>
      </c>
      <c r="D249" s="209" t="s">
        <v>128</v>
      </c>
      <c r="E249" s="210" t="s">
        <v>546</v>
      </c>
      <c r="F249" s="211" t="s">
        <v>547</v>
      </c>
      <c r="G249" s="212" t="s">
        <v>548</v>
      </c>
      <c r="H249" s="213">
        <v>730.89999999999998</v>
      </c>
      <c r="I249" s="214"/>
      <c r="J249" s="215">
        <f>ROUND(I249*H249,2)</f>
        <v>0</v>
      </c>
      <c r="K249" s="216"/>
      <c r="L249" s="41"/>
      <c r="M249" s="217" t="s">
        <v>1</v>
      </c>
      <c r="N249" s="218" t="s">
        <v>40</v>
      </c>
      <c r="O249" s="88"/>
      <c r="P249" s="219">
        <f>O249*H249</f>
        <v>0</v>
      </c>
      <c r="Q249" s="219">
        <v>5.0000000000000002E-05</v>
      </c>
      <c r="R249" s="219">
        <f>Q249*H249</f>
        <v>0.036545000000000001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191</v>
      </c>
      <c r="AT249" s="221" t="s">
        <v>128</v>
      </c>
      <c r="AU249" s="221" t="s">
        <v>82</v>
      </c>
      <c r="AY249" s="14" t="s">
        <v>126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80</v>
      </c>
      <c r="BK249" s="222">
        <f>ROUND(I249*H249,2)</f>
        <v>0</v>
      </c>
      <c r="BL249" s="14" t="s">
        <v>191</v>
      </c>
      <c r="BM249" s="221" t="s">
        <v>549</v>
      </c>
    </row>
    <row r="250" s="2" customFormat="1" ht="24.15" customHeight="1">
      <c r="A250" s="35"/>
      <c r="B250" s="36"/>
      <c r="C250" s="223" t="s">
        <v>550</v>
      </c>
      <c r="D250" s="223" t="s">
        <v>266</v>
      </c>
      <c r="E250" s="224" t="s">
        <v>551</v>
      </c>
      <c r="F250" s="225" t="s">
        <v>552</v>
      </c>
      <c r="G250" s="226" t="s">
        <v>152</v>
      </c>
      <c r="H250" s="227">
        <v>0.064000000000000001</v>
      </c>
      <c r="I250" s="228"/>
      <c r="J250" s="229">
        <f>ROUND(I250*H250,2)</f>
        <v>0</v>
      </c>
      <c r="K250" s="230"/>
      <c r="L250" s="231"/>
      <c r="M250" s="232" t="s">
        <v>1</v>
      </c>
      <c r="N250" s="233" t="s">
        <v>40</v>
      </c>
      <c r="O250" s="88"/>
      <c r="P250" s="219">
        <f>O250*H250</f>
        <v>0</v>
      </c>
      <c r="Q250" s="219">
        <v>1</v>
      </c>
      <c r="R250" s="219">
        <f>Q250*H250</f>
        <v>0.064000000000000001</v>
      </c>
      <c r="S250" s="219">
        <v>0</v>
      </c>
      <c r="T250" s="22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1" t="s">
        <v>257</v>
      </c>
      <c r="AT250" s="221" t="s">
        <v>266</v>
      </c>
      <c r="AU250" s="221" t="s">
        <v>82</v>
      </c>
      <c r="AY250" s="14" t="s">
        <v>126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4" t="s">
        <v>80</v>
      </c>
      <c r="BK250" s="222">
        <f>ROUND(I250*H250,2)</f>
        <v>0</v>
      </c>
      <c r="BL250" s="14" t="s">
        <v>191</v>
      </c>
      <c r="BM250" s="221" t="s">
        <v>553</v>
      </c>
    </row>
    <row r="251" s="2" customFormat="1" ht="24.15" customHeight="1">
      <c r="A251" s="35"/>
      <c r="B251" s="36"/>
      <c r="C251" s="223" t="s">
        <v>554</v>
      </c>
      <c r="D251" s="223" t="s">
        <v>266</v>
      </c>
      <c r="E251" s="224" t="s">
        <v>555</v>
      </c>
      <c r="F251" s="225" t="s">
        <v>556</v>
      </c>
      <c r="G251" s="226" t="s">
        <v>152</v>
      </c>
      <c r="H251" s="227">
        <v>0.34899999999999998</v>
      </c>
      <c r="I251" s="228"/>
      <c r="J251" s="229">
        <f>ROUND(I251*H251,2)</f>
        <v>0</v>
      </c>
      <c r="K251" s="230"/>
      <c r="L251" s="231"/>
      <c r="M251" s="232" t="s">
        <v>1</v>
      </c>
      <c r="N251" s="233" t="s">
        <v>40</v>
      </c>
      <c r="O251" s="88"/>
      <c r="P251" s="219">
        <f>O251*H251</f>
        <v>0</v>
      </c>
      <c r="Q251" s="219">
        <v>1</v>
      </c>
      <c r="R251" s="219">
        <f>Q251*H251</f>
        <v>0.34899999999999998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257</v>
      </c>
      <c r="AT251" s="221" t="s">
        <v>266</v>
      </c>
      <c r="AU251" s="221" t="s">
        <v>82</v>
      </c>
      <c r="AY251" s="14" t="s">
        <v>126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80</v>
      </c>
      <c r="BK251" s="222">
        <f>ROUND(I251*H251,2)</f>
        <v>0</v>
      </c>
      <c r="BL251" s="14" t="s">
        <v>191</v>
      </c>
      <c r="BM251" s="221" t="s">
        <v>557</v>
      </c>
    </row>
    <row r="252" s="2" customFormat="1" ht="24.15" customHeight="1">
      <c r="A252" s="35"/>
      <c r="B252" s="36"/>
      <c r="C252" s="223" t="s">
        <v>558</v>
      </c>
      <c r="D252" s="223" t="s">
        <v>266</v>
      </c>
      <c r="E252" s="224" t="s">
        <v>559</v>
      </c>
      <c r="F252" s="225" t="s">
        <v>560</v>
      </c>
      <c r="G252" s="226" t="s">
        <v>152</v>
      </c>
      <c r="H252" s="227">
        <v>0.376</v>
      </c>
      <c r="I252" s="228"/>
      <c r="J252" s="229">
        <f>ROUND(I252*H252,2)</f>
        <v>0</v>
      </c>
      <c r="K252" s="230"/>
      <c r="L252" s="231"/>
      <c r="M252" s="232" t="s">
        <v>1</v>
      </c>
      <c r="N252" s="233" t="s">
        <v>40</v>
      </c>
      <c r="O252" s="88"/>
      <c r="P252" s="219">
        <f>O252*H252</f>
        <v>0</v>
      </c>
      <c r="Q252" s="219">
        <v>1</v>
      </c>
      <c r="R252" s="219">
        <f>Q252*H252</f>
        <v>0.376</v>
      </c>
      <c r="S252" s="219">
        <v>0</v>
      </c>
      <c r="T252" s="22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1" t="s">
        <v>257</v>
      </c>
      <c r="AT252" s="221" t="s">
        <v>266</v>
      </c>
      <c r="AU252" s="221" t="s">
        <v>82</v>
      </c>
      <c r="AY252" s="14" t="s">
        <v>126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80</v>
      </c>
      <c r="BK252" s="222">
        <f>ROUND(I252*H252,2)</f>
        <v>0</v>
      </c>
      <c r="BL252" s="14" t="s">
        <v>191</v>
      </c>
      <c r="BM252" s="221" t="s">
        <v>561</v>
      </c>
    </row>
    <row r="253" s="2" customFormat="1" ht="44.25" customHeight="1">
      <c r="A253" s="35"/>
      <c r="B253" s="36"/>
      <c r="C253" s="209" t="s">
        <v>562</v>
      </c>
      <c r="D253" s="209" t="s">
        <v>128</v>
      </c>
      <c r="E253" s="210" t="s">
        <v>563</v>
      </c>
      <c r="F253" s="211" t="s">
        <v>564</v>
      </c>
      <c r="G253" s="212" t="s">
        <v>152</v>
      </c>
      <c r="H253" s="213">
        <v>0.001</v>
      </c>
      <c r="I253" s="214"/>
      <c r="J253" s="215">
        <f>ROUND(I253*H253,2)</f>
        <v>0</v>
      </c>
      <c r="K253" s="216"/>
      <c r="L253" s="41"/>
      <c r="M253" s="217" t="s">
        <v>1</v>
      </c>
      <c r="N253" s="218" t="s">
        <v>40</v>
      </c>
      <c r="O253" s="88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191</v>
      </c>
      <c r="AT253" s="221" t="s">
        <v>128</v>
      </c>
      <c r="AU253" s="221" t="s">
        <v>82</v>
      </c>
      <c r="AY253" s="14" t="s">
        <v>126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80</v>
      </c>
      <c r="BK253" s="222">
        <f>ROUND(I253*H253,2)</f>
        <v>0</v>
      </c>
      <c r="BL253" s="14" t="s">
        <v>191</v>
      </c>
      <c r="BM253" s="221" t="s">
        <v>565</v>
      </c>
    </row>
    <row r="254" s="12" customFormat="1" ht="22.8" customHeight="1">
      <c r="A254" s="12"/>
      <c r="B254" s="193"/>
      <c r="C254" s="194"/>
      <c r="D254" s="195" t="s">
        <v>74</v>
      </c>
      <c r="E254" s="207" t="s">
        <v>566</v>
      </c>
      <c r="F254" s="207" t="s">
        <v>567</v>
      </c>
      <c r="G254" s="194"/>
      <c r="H254" s="194"/>
      <c r="I254" s="197"/>
      <c r="J254" s="208">
        <f>BK254</f>
        <v>0</v>
      </c>
      <c r="K254" s="194"/>
      <c r="L254" s="199"/>
      <c r="M254" s="200"/>
      <c r="N254" s="201"/>
      <c r="O254" s="201"/>
      <c r="P254" s="202">
        <f>SUM(P255:P263)</f>
        <v>0</v>
      </c>
      <c r="Q254" s="201"/>
      <c r="R254" s="202">
        <f>SUM(R255:R263)</f>
        <v>0.7206220000000001</v>
      </c>
      <c r="S254" s="201"/>
      <c r="T254" s="203">
        <f>SUM(T255:T263)</f>
        <v>0.18079600000000001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04" t="s">
        <v>82</v>
      </c>
      <c r="AT254" s="205" t="s">
        <v>74</v>
      </c>
      <c r="AU254" s="205" t="s">
        <v>80</v>
      </c>
      <c r="AY254" s="204" t="s">
        <v>126</v>
      </c>
      <c r="BK254" s="206">
        <f>SUM(BK255:BK263)</f>
        <v>0</v>
      </c>
    </row>
    <row r="255" s="2" customFormat="1" ht="24.15" customHeight="1">
      <c r="A255" s="35"/>
      <c r="B255" s="36"/>
      <c r="C255" s="209" t="s">
        <v>568</v>
      </c>
      <c r="D255" s="209" t="s">
        <v>128</v>
      </c>
      <c r="E255" s="210" t="s">
        <v>569</v>
      </c>
      <c r="F255" s="211" t="s">
        <v>570</v>
      </c>
      <c r="G255" s="212" t="s">
        <v>131</v>
      </c>
      <c r="H255" s="213">
        <v>20.399999999999999</v>
      </c>
      <c r="I255" s="214"/>
      <c r="J255" s="215">
        <f>ROUND(I255*H255,2)</f>
        <v>0</v>
      </c>
      <c r="K255" s="216"/>
      <c r="L255" s="41"/>
      <c r="M255" s="217" t="s">
        <v>1</v>
      </c>
      <c r="N255" s="218" t="s">
        <v>40</v>
      </c>
      <c r="O255" s="88"/>
      <c r="P255" s="219">
        <f>O255*H255</f>
        <v>0</v>
      </c>
      <c r="Q255" s="219">
        <v>0.00029999999999999997</v>
      </c>
      <c r="R255" s="219">
        <f>Q255*H255</f>
        <v>0.0061199999999999987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191</v>
      </c>
      <c r="AT255" s="221" t="s">
        <v>128</v>
      </c>
      <c r="AU255" s="221" t="s">
        <v>82</v>
      </c>
      <c r="AY255" s="14" t="s">
        <v>126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80</v>
      </c>
      <c r="BK255" s="222">
        <f>ROUND(I255*H255,2)</f>
        <v>0</v>
      </c>
      <c r="BL255" s="14" t="s">
        <v>191</v>
      </c>
      <c r="BM255" s="221" t="s">
        <v>571</v>
      </c>
    </row>
    <row r="256" s="2" customFormat="1" ht="37.8" customHeight="1">
      <c r="A256" s="35"/>
      <c r="B256" s="36"/>
      <c r="C256" s="209" t="s">
        <v>572</v>
      </c>
      <c r="D256" s="209" t="s">
        <v>128</v>
      </c>
      <c r="E256" s="210" t="s">
        <v>573</v>
      </c>
      <c r="F256" s="211" t="s">
        <v>574</v>
      </c>
      <c r="G256" s="212" t="s">
        <v>131</v>
      </c>
      <c r="H256" s="213">
        <v>20.399999999999999</v>
      </c>
      <c r="I256" s="214"/>
      <c r="J256" s="215">
        <f>ROUND(I256*H256,2)</f>
        <v>0</v>
      </c>
      <c r="K256" s="216"/>
      <c r="L256" s="41"/>
      <c r="M256" s="217" t="s">
        <v>1</v>
      </c>
      <c r="N256" s="218" t="s">
        <v>40</v>
      </c>
      <c r="O256" s="88"/>
      <c r="P256" s="219">
        <f>O256*H256</f>
        <v>0</v>
      </c>
      <c r="Q256" s="219">
        <v>0.0045500000000000002</v>
      </c>
      <c r="R256" s="219">
        <f>Q256*H256</f>
        <v>0.09282</v>
      </c>
      <c r="S256" s="219">
        <v>0</v>
      </c>
      <c r="T256" s="22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1" t="s">
        <v>191</v>
      </c>
      <c r="AT256" s="221" t="s">
        <v>128</v>
      </c>
      <c r="AU256" s="221" t="s">
        <v>82</v>
      </c>
      <c r="AY256" s="14" t="s">
        <v>126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4" t="s">
        <v>80</v>
      </c>
      <c r="BK256" s="222">
        <f>ROUND(I256*H256,2)</f>
        <v>0</v>
      </c>
      <c r="BL256" s="14" t="s">
        <v>191</v>
      </c>
      <c r="BM256" s="221" t="s">
        <v>575</v>
      </c>
    </row>
    <row r="257" s="2" customFormat="1" ht="24.15" customHeight="1">
      <c r="A257" s="35"/>
      <c r="B257" s="36"/>
      <c r="C257" s="209" t="s">
        <v>576</v>
      </c>
      <c r="D257" s="209" t="s">
        <v>128</v>
      </c>
      <c r="E257" s="210" t="s">
        <v>577</v>
      </c>
      <c r="F257" s="211" t="s">
        <v>578</v>
      </c>
      <c r="G257" s="212" t="s">
        <v>306</v>
      </c>
      <c r="H257" s="213">
        <v>15.4</v>
      </c>
      <c r="I257" s="214"/>
      <c r="J257" s="215">
        <f>ROUND(I257*H257,2)</f>
        <v>0</v>
      </c>
      <c r="K257" s="216"/>
      <c r="L257" s="41"/>
      <c r="M257" s="217" t="s">
        <v>1</v>
      </c>
      <c r="N257" s="218" t="s">
        <v>40</v>
      </c>
      <c r="O257" s="88"/>
      <c r="P257" s="219">
        <f>O257*H257</f>
        <v>0</v>
      </c>
      <c r="Q257" s="219">
        <v>0</v>
      </c>
      <c r="R257" s="219">
        <f>Q257*H257</f>
        <v>0</v>
      </c>
      <c r="S257" s="219">
        <v>0.01174</v>
      </c>
      <c r="T257" s="220">
        <f>S257*H257</f>
        <v>0.18079600000000001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1" t="s">
        <v>191</v>
      </c>
      <c r="AT257" s="221" t="s">
        <v>128</v>
      </c>
      <c r="AU257" s="221" t="s">
        <v>82</v>
      </c>
      <c r="AY257" s="14" t="s">
        <v>126</v>
      </c>
      <c r="BE257" s="222">
        <f>IF(N257="základní",J257,0)</f>
        <v>0</v>
      </c>
      <c r="BF257" s="222">
        <f>IF(N257="snížená",J257,0)</f>
        <v>0</v>
      </c>
      <c r="BG257" s="222">
        <f>IF(N257="zákl. přenesená",J257,0)</f>
        <v>0</v>
      </c>
      <c r="BH257" s="222">
        <f>IF(N257="sníž. přenesená",J257,0)</f>
        <v>0</v>
      </c>
      <c r="BI257" s="222">
        <f>IF(N257="nulová",J257,0)</f>
        <v>0</v>
      </c>
      <c r="BJ257" s="14" t="s">
        <v>80</v>
      </c>
      <c r="BK257" s="222">
        <f>ROUND(I257*H257,2)</f>
        <v>0</v>
      </c>
      <c r="BL257" s="14" t="s">
        <v>191</v>
      </c>
      <c r="BM257" s="221" t="s">
        <v>579</v>
      </c>
    </row>
    <row r="258" s="2" customFormat="1" ht="37.8" customHeight="1">
      <c r="A258" s="35"/>
      <c r="B258" s="36"/>
      <c r="C258" s="209" t="s">
        <v>580</v>
      </c>
      <c r="D258" s="209" t="s">
        <v>128</v>
      </c>
      <c r="E258" s="210" t="s">
        <v>581</v>
      </c>
      <c r="F258" s="211" t="s">
        <v>582</v>
      </c>
      <c r="G258" s="212" t="s">
        <v>306</v>
      </c>
      <c r="H258" s="213">
        <v>15.699999999999999</v>
      </c>
      <c r="I258" s="214"/>
      <c r="J258" s="215">
        <f>ROUND(I258*H258,2)</f>
        <v>0</v>
      </c>
      <c r="K258" s="216"/>
      <c r="L258" s="41"/>
      <c r="M258" s="217" t="s">
        <v>1</v>
      </c>
      <c r="N258" s="218" t="s">
        <v>40</v>
      </c>
      <c r="O258" s="88"/>
      <c r="P258" s="219">
        <f>O258*H258</f>
        <v>0</v>
      </c>
      <c r="Q258" s="219">
        <v>0.00029999999999999997</v>
      </c>
      <c r="R258" s="219">
        <f>Q258*H258</f>
        <v>0.0047099999999999998</v>
      </c>
      <c r="S258" s="219">
        <v>0</v>
      </c>
      <c r="T258" s="22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191</v>
      </c>
      <c r="AT258" s="221" t="s">
        <v>128</v>
      </c>
      <c r="AU258" s="221" t="s">
        <v>82</v>
      </c>
      <c r="AY258" s="14" t="s">
        <v>126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80</v>
      </c>
      <c r="BK258" s="222">
        <f>ROUND(I258*H258,2)</f>
        <v>0</v>
      </c>
      <c r="BL258" s="14" t="s">
        <v>191</v>
      </c>
      <c r="BM258" s="221" t="s">
        <v>583</v>
      </c>
    </row>
    <row r="259" s="2" customFormat="1" ht="24.15" customHeight="1">
      <c r="A259" s="35"/>
      <c r="B259" s="36"/>
      <c r="C259" s="223" t="s">
        <v>584</v>
      </c>
      <c r="D259" s="223" t="s">
        <v>266</v>
      </c>
      <c r="E259" s="224" t="s">
        <v>585</v>
      </c>
      <c r="F259" s="225" t="s">
        <v>586</v>
      </c>
      <c r="G259" s="226" t="s">
        <v>131</v>
      </c>
      <c r="H259" s="227">
        <v>3</v>
      </c>
      <c r="I259" s="228"/>
      <c r="J259" s="229">
        <f>ROUND(I259*H259,2)</f>
        <v>0</v>
      </c>
      <c r="K259" s="230"/>
      <c r="L259" s="231"/>
      <c r="M259" s="232" t="s">
        <v>1</v>
      </c>
      <c r="N259" s="233" t="s">
        <v>40</v>
      </c>
      <c r="O259" s="88"/>
      <c r="P259" s="219">
        <f>O259*H259</f>
        <v>0</v>
      </c>
      <c r="Q259" s="219">
        <v>0.021999999999999999</v>
      </c>
      <c r="R259" s="219">
        <f>Q259*H259</f>
        <v>0.066000000000000003</v>
      </c>
      <c r="S259" s="219">
        <v>0</v>
      </c>
      <c r="T259" s="22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1" t="s">
        <v>257</v>
      </c>
      <c r="AT259" s="221" t="s">
        <v>266</v>
      </c>
      <c r="AU259" s="221" t="s">
        <v>82</v>
      </c>
      <c r="AY259" s="14" t="s">
        <v>126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4" t="s">
        <v>80</v>
      </c>
      <c r="BK259" s="222">
        <f>ROUND(I259*H259,2)</f>
        <v>0</v>
      </c>
      <c r="BL259" s="14" t="s">
        <v>191</v>
      </c>
      <c r="BM259" s="221" t="s">
        <v>587</v>
      </c>
    </row>
    <row r="260" s="2" customFormat="1" ht="37.8" customHeight="1">
      <c r="A260" s="35"/>
      <c r="B260" s="36"/>
      <c r="C260" s="209" t="s">
        <v>588</v>
      </c>
      <c r="D260" s="209" t="s">
        <v>128</v>
      </c>
      <c r="E260" s="210" t="s">
        <v>589</v>
      </c>
      <c r="F260" s="211" t="s">
        <v>590</v>
      </c>
      <c r="G260" s="212" t="s">
        <v>131</v>
      </c>
      <c r="H260" s="213">
        <v>20.399999999999999</v>
      </c>
      <c r="I260" s="214"/>
      <c r="J260" s="215">
        <f>ROUND(I260*H260,2)</f>
        <v>0</v>
      </c>
      <c r="K260" s="216"/>
      <c r="L260" s="41"/>
      <c r="M260" s="217" t="s">
        <v>1</v>
      </c>
      <c r="N260" s="218" t="s">
        <v>40</v>
      </c>
      <c r="O260" s="88"/>
      <c r="P260" s="219">
        <f>O260*H260</f>
        <v>0</v>
      </c>
      <c r="Q260" s="219">
        <v>0.0032000000000000002</v>
      </c>
      <c r="R260" s="219">
        <f>Q260*H260</f>
        <v>0.065280000000000005</v>
      </c>
      <c r="S260" s="219">
        <v>0</v>
      </c>
      <c r="T260" s="22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1" t="s">
        <v>191</v>
      </c>
      <c r="AT260" s="221" t="s">
        <v>128</v>
      </c>
      <c r="AU260" s="221" t="s">
        <v>82</v>
      </c>
      <c r="AY260" s="14" t="s">
        <v>126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4" t="s">
        <v>80</v>
      </c>
      <c r="BK260" s="222">
        <f>ROUND(I260*H260,2)</f>
        <v>0</v>
      </c>
      <c r="BL260" s="14" t="s">
        <v>191</v>
      </c>
      <c r="BM260" s="221" t="s">
        <v>591</v>
      </c>
    </row>
    <row r="261" s="2" customFormat="1" ht="24.15" customHeight="1">
      <c r="A261" s="35"/>
      <c r="B261" s="36"/>
      <c r="C261" s="223" t="s">
        <v>592</v>
      </c>
      <c r="D261" s="223" t="s">
        <v>266</v>
      </c>
      <c r="E261" s="224" t="s">
        <v>585</v>
      </c>
      <c r="F261" s="225" t="s">
        <v>586</v>
      </c>
      <c r="G261" s="226" t="s">
        <v>131</v>
      </c>
      <c r="H261" s="227">
        <v>22</v>
      </c>
      <c r="I261" s="228"/>
      <c r="J261" s="229">
        <f>ROUND(I261*H261,2)</f>
        <v>0</v>
      </c>
      <c r="K261" s="230"/>
      <c r="L261" s="231"/>
      <c r="M261" s="232" t="s">
        <v>1</v>
      </c>
      <c r="N261" s="233" t="s">
        <v>40</v>
      </c>
      <c r="O261" s="88"/>
      <c r="P261" s="219">
        <f>O261*H261</f>
        <v>0</v>
      </c>
      <c r="Q261" s="219">
        <v>0.021999999999999999</v>
      </c>
      <c r="R261" s="219">
        <f>Q261*H261</f>
        <v>0.48399999999999999</v>
      </c>
      <c r="S261" s="219">
        <v>0</v>
      </c>
      <c r="T261" s="22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1" t="s">
        <v>257</v>
      </c>
      <c r="AT261" s="221" t="s">
        <v>266</v>
      </c>
      <c r="AU261" s="221" t="s">
        <v>82</v>
      </c>
      <c r="AY261" s="14" t="s">
        <v>126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80</v>
      </c>
      <c r="BK261" s="222">
        <f>ROUND(I261*H261,2)</f>
        <v>0</v>
      </c>
      <c r="BL261" s="14" t="s">
        <v>191</v>
      </c>
      <c r="BM261" s="221" t="s">
        <v>593</v>
      </c>
    </row>
    <row r="262" s="2" customFormat="1" ht="16.5" customHeight="1">
      <c r="A262" s="35"/>
      <c r="B262" s="36"/>
      <c r="C262" s="209" t="s">
        <v>594</v>
      </c>
      <c r="D262" s="209" t="s">
        <v>128</v>
      </c>
      <c r="E262" s="210" t="s">
        <v>595</v>
      </c>
      <c r="F262" s="211" t="s">
        <v>596</v>
      </c>
      <c r="G262" s="212" t="s">
        <v>306</v>
      </c>
      <c r="H262" s="213">
        <v>18.800000000000001</v>
      </c>
      <c r="I262" s="214"/>
      <c r="J262" s="215">
        <f>ROUND(I262*H262,2)</f>
        <v>0</v>
      </c>
      <c r="K262" s="216"/>
      <c r="L262" s="41"/>
      <c r="M262" s="217" t="s">
        <v>1</v>
      </c>
      <c r="N262" s="218" t="s">
        <v>40</v>
      </c>
      <c r="O262" s="88"/>
      <c r="P262" s="219">
        <f>O262*H262</f>
        <v>0</v>
      </c>
      <c r="Q262" s="219">
        <v>9.0000000000000006E-05</v>
      </c>
      <c r="R262" s="219">
        <f>Q262*H262</f>
        <v>0.0016920000000000001</v>
      </c>
      <c r="S262" s="219">
        <v>0</v>
      </c>
      <c r="T262" s="22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1" t="s">
        <v>191</v>
      </c>
      <c r="AT262" s="221" t="s">
        <v>128</v>
      </c>
      <c r="AU262" s="221" t="s">
        <v>82</v>
      </c>
      <c r="AY262" s="14" t="s">
        <v>126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4" t="s">
        <v>80</v>
      </c>
      <c r="BK262" s="222">
        <f>ROUND(I262*H262,2)</f>
        <v>0</v>
      </c>
      <c r="BL262" s="14" t="s">
        <v>191</v>
      </c>
      <c r="BM262" s="221" t="s">
        <v>597</v>
      </c>
    </row>
    <row r="263" s="2" customFormat="1" ht="44.25" customHeight="1">
      <c r="A263" s="35"/>
      <c r="B263" s="36"/>
      <c r="C263" s="209" t="s">
        <v>598</v>
      </c>
      <c r="D263" s="209" t="s">
        <v>128</v>
      </c>
      <c r="E263" s="210" t="s">
        <v>599</v>
      </c>
      <c r="F263" s="211" t="s">
        <v>600</v>
      </c>
      <c r="G263" s="212" t="s">
        <v>152</v>
      </c>
      <c r="H263" s="213">
        <v>0.72099999999999997</v>
      </c>
      <c r="I263" s="214"/>
      <c r="J263" s="215">
        <f>ROUND(I263*H263,2)</f>
        <v>0</v>
      </c>
      <c r="K263" s="216"/>
      <c r="L263" s="41"/>
      <c r="M263" s="217" t="s">
        <v>1</v>
      </c>
      <c r="N263" s="218" t="s">
        <v>40</v>
      </c>
      <c r="O263" s="88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1" t="s">
        <v>191</v>
      </c>
      <c r="AT263" s="221" t="s">
        <v>128</v>
      </c>
      <c r="AU263" s="221" t="s">
        <v>82</v>
      </c>
      <c r="AY263" s="14" t="s">
        <v>126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4" t="s">
        <v>80</v>
      </c>
      <c r="BK263" s="222">
        <f>ROUND(I263*H263,2)</f>
        <v>0</v>
      </c>
      <c r="BL263" s="14" t="s">
        <v>191</v>
      </c>
      <c r="BM263" s="221" t="s">
        <v>601</v>
      </c>
    </row>
    <row r="264" s="12" customFormat="1" ht="22.8" customHeight="1">
      <c r="A264" s="12"/>
      <c r="B264" s="193"/>
      <c r="C264" s="194"/>
      <c r="D264" s="195" t="s">
        <v>74</v>
      </c>
      <c r="E264" s="207" t="s">
        <v>602</v>
      </c>
      <c r="F264" s="207" t="s">
        <v>603</v>
      </c>
      <c r="G264" s="194"/>
      <c r="H264" s="194"/>
      <c r="I264" s="197"/>
      <c r="J264" s="208">
        <f>BK264</f>
        <v>0</v>
      </c>
      <c r="K264" s="194"/>
      <c r="L264" s="199"/>
      <c r="M264" s="200"/>
      <c r="N264" s="201"/>
      <c r="O264" s="201"/>
      <c r="P264" s="202">
        <f>SUM(P265:P268)</f>
        <v>0</v>
      </c>
      <c r="Q264" s="201"/>
      <c r="R264" s="202">
        <f>SUM(R265:R268)</f>
        <v>0.029983499999999996</v>
      </c>
      <c r="S264" s="201"/>
      <c r="T264" s="203">
        <f>SUM(T265:T268)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4" t="s">
        <v>82</v>
      </c>
      <c r="AT264" s="205" t="s">
        <v>74</v>
      </c>
      <c r="AU264" s="205" t="s">
        <v>80</v>
      </c>
      <c r="AY264" s="204" t="s">
        <v>126</v>
      </c>
      <c r="BK264" s="206">
        <f>SUM(BK265:BK268)</f>
        <v>0</v>
      </c>
    </row>
    <row r="265" s="2" customFormat="1" ht="37.8" customHeight="1">
      <c r="A265" s="35"/>
      <c r="B265" s="36"/>
      <c r="C265" s="209" t="s">
        <v>604</v>
      </c>
      <c r="D265" s="209" t="s">
        <v>128</v>
      </c>
      <c r="E265" s="210" t="s">
        <v>605</v>
      </c>
      <c r="F265" s="211" t="s">
        <v>606</v>
      </c>
      <c r="G265" s="212" t="s">
        <v>131</v>
      </c>
      <c r="H265" s="213">
        <v>66.629999999999995</v>
      </c>
      <c r="I265" s="214"/>
      <c r="J265" s="215">
        <f>ROUND(I265*H265,2)</f>
        <v>0</v>
      </c>
      <c r="K265" s="216"/>
      <c r="L265" s="41"/>
      <c r="M265" s="217" t="s">
        <v>1</v>
      </c>
      <c r="N265" s="218" t="s">
        <v>40</v>
      </c>
      <c r="O265" s="88"/>
      <c r="P265" s="219">
        <f>O265*H265</f>
        <v>0</v>
      </c>
      <c r="Q265" s="219">
        <v>6.9999999999999994E-05</v>
      </c>
      <c r="R265" s="219">
        <f>Q265*H265</f>
        <v>0.0046640999999999991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191</v>
      </c>
      <c r="AT265" s="221" t="s">
        <v>128</v>
      </c>
      <c r="AU265" s="221" t="s">
        <v>82</v>
      </c>
      <c r="AY265" s="14" t="s">
        <v>126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4" t="s">
        <v>80</v>
      </c>
      <c r="BK265" s="222">
        <f>ROUND(I265*H265,2)</f>
        <v>0</v>
      </c>
      <c r="BL265" s="14" t="s">
        <v>191</v>
      </c>
      <c r="BM265" s="221" t="s">
        <v>607</v>
      </c>
    </row>
    <row r="266" s="2" customFormat="1" ht="24.15" customHeight="1">
      <c r="A266" s="35"/>
      <c r="B266" s="36"/>
      <c r="C266" s="209" t="s">
        <v>608</v>
      </c>
      <c r="D266" s="209" t="s">
        <v>128</v>
      </c>
      <c r="E266" s="210" t="s">
        <v>609</v>
      </c>
      <c r="F266" s="211" t="s">
        <v>610</v>
      </c>
      <c r="G266" s="212" t="s">
        <v>131</v>
      </c>
      <c r="H266" s="213">
        <v>66.629999999999995</v>
      </c>
      <c r="I266" s="214"/>
      <c r="J266" s="215">
        <f>ROUND(I266*H266,2)</f>
        <v>0</v>
      </c>
      <c r="K266" s="216"/>
      <c r="L266" s="41"/>
      <c r="M266" s="217" t="s">
        <v>1</v>
      </c>
      <c r="N266" s="218" t="s">
        <v>40</v>
      </c>
      <c r="O266" s="88"/>
      <c r="P266" s="219">
        <f>O266*H266</f>
        <v>0</v>
      </c>
      <c r="Q266" s="219">
        <v>0.00013999999999999999</v>
      </c>
      <c r="R266" s="219">
        <f>Q266*H266</f>
        <v>0.0093281999999999983</v>
      </c>
      <c r="S266" s="219">
        <v>0</v>
      </c>
      <c r="T266" s="220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1" t="s">
        <v>191</v>
      </c>
      <c r="AT266" s="221" t="s">
        <v>128</v>
      </c>
      <c r="AU266" s="221" t="s">
        <v>82</v>
      </c>
      <c r="AY266" s="14" t="s">
        <v>126</v>
      </c>
      <c r="BE266" s="222">
        <f>IF(N266="základní",J266,0)</f>
        <v>0</v>
      </c>
      <c r="BF266" s="222">
        <f>IF(N266="snížená",J266,0)</f>
        <v>0</v>
      </c>
      <c r="BG266" s="222">
        <f>IF(N266="zákl. přenesená",J266,0)</f>
        <v>0</v>
      </c>
      <c r="BH266" s="222">
        <f>IF(N266="sníž. přenesená",J266,0)</f>
        <v>0</v>
      </c>
      <c r="BI266" s="222">
        <f>IF(N266="nulová",J266,0)</f>
        <v>0</v>
      </c>
      <c r="BJ266" s="14" t="s">
        <v>80</v>
      </c>
      <c r="BK266" s="222">
        <f>ROUND(I266*H266,2)</f>
        <v>0</v>
      </c>
      <c r="BL266" s="14" t="s">
        <v>191</v>
      </c>
      <c r="BM266" s="221" t="s">
        <v>611</v>
      </c>
    </row>
    <row r="267" s="2" customFormat="1" ht="24.15" customHeight="1">
      <c r="A267" s="35"/>
      <c r="B267" s="36"/>
      <c r="C267" s="209" t="s">
        <v>612</v>
      </c>
      <c r="D267" s="209" t="s">
        <v>128</v>
      </c>
      <c r="E267" s="210" t="s">
        <v>613</v>
      </c>
      <c r="F267" s="211" t="s">
        <v>614</v>
      </c>
      <c r="G267" s="212" t="s">
        <v>131</v>
      </c>
      <c r="H267" s="213">
        <v>66.629999999999995</v>
      </c>
      <c r="I267" s="214"/>
      <c r="J267" s="215">
        <f>ROUND(I267*H267,2)</f>
        <v>0</v>
      </c>
      <c r="K267" s="216"/>
      <c r="L267" s="41"/>
      <c r="M267" s="217" t="s">
        <v>1</v>
      </c>
      <c r="N267" s="218" t="s">
        <v>40</v>
      </c>
      <c r="O267" s="88"/>
      <c r="P267" s="219">
        <f>O267*H267</f>
        <v>0</v>
      </c>
      <c r="Q267" s="219">
        <v>0.00012</v>
      </c>
      <c r="R267" s="219">
        <f>Q267*H267</f>
        <v>0.0079956000000000003</v>
      </c>
      <c r="S267" s="219">
        <v>0</v>
      </c>
      <c r="T267" s="22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1" t="s">
        <v>191</v>
      </c>
      <c r="AT267" s="221" t="s">
        <v>128</v>
      </c>
      <c r="AU267" s="221" t="s">
        <v>82</v>
      </c>
      <c r="AY267" s="14" t="s">
        <v>126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80</v>
      </c>
      <c r="BK267" s="222">
        <f>ROUND(I267*H267,2)</f>
        <v>0</v>
      </c>
      <c r="BL267" s="14" t="s">
        <v>191</v>
      </c>
      <c r="BM267" s="221" t="s">
        <v>615</v>
      </c>
    </row>
    <row r="268" s="2" customFormat="1" ht="24.15" customHeight="1">
      <c r="A268" s="35"/>
      <c r="B268" s="36"/>
      <c r="C268" s="209" t="s">
        <v>616</v>
      </c>
      <c r="D268" s="209" t="s">
        <v>128</v>
      </c>
      <c r="E268" s="210" t="s">
        <v>617</v>
      </c>
      <c r="F268" s="211" t="s">
        <v>618</v>
      </c>
      <c r="G268" s="212" t="s">
        <v>131</v>
      </c>
      <c r="H268" s="213">
        <v>66.629999999999995</v>
      </c>
      <c r="I268" s="214"/>
      <c r="J268" s="215">
        <f>ROUND(I268*H268,2)</f>
        <v>0</v>
      </c>
      <c r="K268" s="216"/>
      <c r="L268" s="41"/>
      <c r="M268" s="217" t="s">
        <v>1</v>
      </c>
      <c r="N268" s="218" t="s">
        <v>40</v>
      </c>
      <c r="O268" s="88"/>
      <c r="P268" s="219">
        <f>O268*H268</f>
        <v>0</v>
      </c>
      <c r="Q268" s="219">
        <v>0.00012</v>
      </c>
      <c r="R268" s="219">
        <f>Q268*H268</f>
        <v>0.0079956000000000003</v>
      </c>
      <c r="S268" s="219">
        <v>0</v>
      </c>
      <c r="T268" s="220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1" t="s">
        <v>191</v>
      </c>
      <c r="AT268" s="221" t="s">
        <v>128</v>
      </c>
      <c r="AU268" s="221" t="s">
        <v>82</v>
      </c>
      <c r="AY268" s="14" t="s">
        <v>126</v>
      </c>
      <c r="BE268" s="222">
        <f>IF(N268="základní",J268,0)</f>
        <v>0</v>
      </c>
      <c r="BF268" s="222">
        <f>IF(N268="snížená",J268,0)</f>
        <v>0</v>
      </c>
      <c r="BG268" s="222">
        <f>IF(N268="zákl. přenesená",J268,0)</f>
        <v>0</v>
      </c>
      <c r="BH268" s="222">
        <f>IF(N268="sníž. přenesená",J268,0)</f>
        <v>0</v>
      </c>
      <c r="BI268" s="222">
        <f>IF(N268="nulová",J268,0)</f>
        <v>0</v>
      </c>
      <c r="BJ268" s="14" t="s">
        <v>80</v>
      </c>
      <c r="BK268" s="222">
        <f>ROUND(I268*H268,2)</f>
        <v>0</v>
      </c>
      <c r="BL268" s="14" t="s">
        <v>191</v>
      </c>
      <c r="BM268" s="221" t="s">
        <v>619</v>
      </c>
    </row>
    <row r="269" s="12" customFormat="1" ht="22.8" customHeight="1">
      <c r="A269" s="12"/>
      <c r="B269" s="193"/>
      <c r="C269" s="194"/>
      <c r="D269" s="195" t="s">
        <v>74</v>
      </c>
      <c r="E269" s="207" t="s">
        <v>620</v>
      </c>
      <c r="F269" s="207" t="s">
        <v>621</v>
      </c>
      <c r="G269" s="194"/>
      <c r="H269" s="194"/>
      <c r="I269" s="197"/>
      <c r="J269" s="208">
        <f>BK269</f>
        <v>0</v>
      </c>
      <c r="K269" s="194"/>
      <c r="L269" s="199"/>
      <c r="M269" s="200"/>
      <c r="N269" s="201"/>
      <c r="O269" s="201"/>
      <c r="P269" s="202">
        <f>SUM(P270:P271)</f>
        <v>0</v>
      </c>
      <c r="Q269" s="201"/>
      <c r="R269" s="202">
        <f>SUM(R270:R271)</f>
        <v>0.19697999999999999</v>
      </c>
      <c r="S269" s="201"/>
      <c r="T269" s="203">
        <f>SUM(T270:T271)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4" t="s">
        <v>82</v>
      </c>
      <c r="AT269" s="205" t="s">
        <v>74</v>
      </c>
      <c r="AU269" s="205" t="s">
        <v>80</v>
      </c>
      <c r="AY269" s="204" t="s">
        <v>126</v>
      </c>
      <c r="BK269" s="206">
        <f>SUM(BK270:BK271)</f>
        <v>0</v>
      </c>
    </row>
    <row r="270" s="2" customFormat="1" ht="33" customHeight="1">
      <c r="A270" s="35"/>
      <c r="B270" s="36"/>
      <c r="C270" s="209" t="s">
        <v>622</v>
      </c>
      <c r="D270" s="209" t="s">
        <v>128</v>
      </c>
      <c r="E270" s="210" t="s">
        <v>623</v>
      </c>
      <c r="F270" s="211" t="s">
        <v>624</v>
      </c>
      <c r="G270" s="212" t="s">
        <v>131</v>
      </c>
      <c r="H270" s="213">
        <v>402</v>
      </c>
      <c r="I270" s="214"/>
      <c r="J270" s="215">
        <f>ROUND(I270*H270,2)</f>
        <v>0</v>
      </c>
      <c r="K270" s="216"/>
      <c r="L270" s="41"/>
      <c r="M270" s="217" t="s">
        <v>1</v>
      </c>
      <c r="N270" s="218" t="s">
        <v>40</v>
      </c>
      <c r="O270" s="88"/>
      <c r="P270" s="219">
        <f>O270*H270</f>
        <v>0</v>
      </c>
      <c r="Q270" s="219">
        <v>0.00021000000000000001</v>
      </c>
      <c r="R270" s="219">
        <f>Q270*H270</f>
        <v>0.084420000000000009</v>
      </c>
      <c r="S270" s="219">
        <v>0</v>
      </c>
      <c r="T270" s="220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1" t="s">
        <v>191</v>
      </c>
      <c r="AT270" s="221" t="s">
        <v>128</v>
      </c>
      <c r="AU270" s="221" t="s">
        <v>82</v>
      </c>
      <c r="AY270" s="14" t="s">
        <v>126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4" t="s">
        <v>80</v>
      </c>
      <c r="BK270" s="222">
        <f>ROUND(I270*H270,2)</f>
        <v>0</v>
      </c>
      <c r="BL270" s="14" t="s">
        <v>191</v>
      </c>
      <c r="BM270" s="221" t="s">
        <v>625</v>
      </c>
    </row>
    <row r="271" s="2" customFormat="1" ht="24.15" customHeight="1">
      <c r="A271" s="35"/>
      <c r="B271" s="36"/>
      <c r="C271" s="209" t="s">
        <v>626</v>
      </c>
      <c r="D271" s="209" t="s">
        <v>128</v>
      </c>
      <c r="E271" s="210" t="s">
        <v>627</v>
      </c>
      <c r="F271" s="211" t="s">
        <v>628</v>
      </c>
      <c r="G271" s="212" t="s">
        <v>131</v>
      </c>
      <c r="H271" s="213">
        <v>402</v>
      </c>
      <c r="I271" s="214"/>
      <c r="J271" s="215">
        <f>ROUND(I271*H271,2)</f>
        <v>0</v>
      </c>
      <c r="K271" s="216"/>
      <c r="L271" s="41"/>
      <c r="M271" s="217" t="s">
        <v>1</v>
      </c>
      <c r="N271" s="218" t="s">
        <v>40</v>
      </c>
      <c r="O271" s="88"/>
      <c r="P271" s="219">
        <f>O271*H271</f>
        <v>0</v>
      </c>
      <c r="Q271" s="219">
        <v>0.00027999999999999998</v>
      </c>
      <c r="R271" s="219">
        <f>Q271*H271</f>
        <v>0.11255999999999999</v>
      </c>
      <c r="S271" s="219">
        <v>0</v>
      </c>
      <c r="T271" s="22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1" t="s">
        <v>191</v>
      </c>
      <c r="AT271" s="221" t="s">
        <v>128</v>
      </c>
      <c r="AU271" s="221" t="s">
        <v>82</v>
      </c>
      <c r="AY271" s="14" t="s">
        <v>126</v>
      </c>
      <c r="BE271" s="222">
        <f>IF(N271="základní",J271,0)</f>
        <v>0</v>
      </c>
      <c r="BF271" s="222">
        <f>IF(N271="snížená",J271,0)</f>
        <v>0</v>
      </c>
      <c r="BG271" s="222">
        <f>IF(N271="zákl. přenesená",J271,0)</f>
        <v>0</v>
      </c>
      <c r="BH271" s="222">
        <f>IF(N271="sníž. přenesená",J271,0)</f>
        <v>0</v>
      </c>
      <c r="BI271" s="222">
        <f>IF(N271="nulová",J271,0)</f>
        <v>0</v>
      </c>
      <c r="BJ271" s="14" t="s">
        <v>80</v>
      </c>
      <c r="BK271" s="222">
        <f>ROUND(I271*H271,2)</f>
        <v>0</v>
      </c>
      <c r="BL271" s="14" t="s">
        <v>191</v>
      </c>
      <c r="BM271" s="221" t="s">
        <v>629</v>
      </c>
    </row>
    <row r="272" s="12" customFormat="1" ht="25.92" customHeight="1">
      <c r="A272" s="12"/>
      <c r="B272" s="193"/>
      <c r="C272" s="194"/>
      <c r="D272" s="195" t="s">
        <v>74</v>
      </c>
      <c r="E272" s="196" t="s">
        <v>630</v>
      </c>
      <c r="F272" s="196" t="s">
        <v>631</v>
      </c>
      <c r="G272" s="194"/>
      <c r="H272" s="194"/>
      <c r="I272" s="197"/>
      <c r="J272" s="198">
        <f>BK272</f>
        <v>0</v>
      </c>
      <c r="K272" s="194"/>
      <c r="L272" s="199"/>
      <c r="M272" s="200"/>
      <c r="N272" s="201"/>
      <c r="O272" s="201"/>
      <c r="P272" s="202">
        <f>P273+P275+P277</f>
        <v>0</v>
      </c>
      <c r="Q272" s="201"/>
      <c r="R272" s="202">
        <f>R273+R275+R277</f>
        <v>0</v>
      </c>
      <c r="S272" s="201"/>
      <c r="T272" s="203">
        <f>T273+T275+T277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4" t="s">
        <v>145</v>
      </c>
      <c r="AT272" s="205" t="s">
        <v>74</v>
      </c>
      <c r="AU272" s="205" t="s">
        <v>75</v>
      </c>
      <c r="AY272" s="204" t="s">
        <v>126</v>
      </c>
      <c r="BK272" s="206">
        <f>BK273+BK275+BK277</f>
        <v>0</v>
      </c>
    </row>
    <row r="273" s="12" customFormat="1" ht="22.8" customHeight="1">
      <c r="A273" s="12"/>
      <c r="B273" s="193"/>
      <c r="C273" s="194"/>
      <c r="D273" s="195" t="s">
        <v>74</v>
      </c>
      <c r="E273" s="207" t="s">
        <v>632</v>
      </c>
      <c r="F273" s="207" t="s">
        <v>633</v>
      </c>
      <c r="G273" s="194"/>
      <c r="H273" s="194"/>
      <c r="I273" s="197"/>
      <c r="J273" s="208">
        <f>BK273</f>
        <v>0</v>
      </c>
      <c r="K273" s="194"/>
      <c r="L273" s="199"/>
      <c r="M273" s="200"/>
      <c r="N273" s="201"/>
      <c r="O273" s="201"/>
      <c r="P273" s="202">
        <f>P274</f>
        <v>0</v>
      </c>
      <c r="Q273" s="201"/>
      <c r="R273" s="202">
        <f>R274</f>
        <v>0</v>
      </c>
      <c r="S273" s="201"/>
      <c r="T273" s="203">
        <f>T274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04" t="s">
        <v>145</v>
      </c>
      <c r="AT273" s="205" t="s">
        <v>74</v>
      </c>
      <c r="AU273" s="205" t="s">
        <v>80</v>
      </c>
      <c r="AY273" s="204" t="s">
        <v>126</v>
      </c>
      <c r="BK273" s="206">
        <f>BK274</f>
        <v>0</v>
      </c>
    </row>
    <row r="274" s="2" customFormat="1" ht="21.75" customHeight="1">
      <c r="A274" s="35"/>
      <c r="B274" s="36"/>
      <c r="C274" s="209" t="s">
        <v>634</v>
      </c>
      <c r="D274" s="209" t="s">
        <v>128</v>
      </c>
      <c r="E274" s="210" t="s">
        <v>635</v>
      </c>
      <c r="F274" s="211" t="s">
        <v>636</v>
      </c>
      <c r="G274" s="212" t="s">
        <v>637</v>
      </c>
      <c r="H274" s="213">
        <v>1</v>
      </c>
      <c r="I274" s="214"/>
      <c r="J274" s="215">
        <f>ROUND(I274*H274,2)</f>
        <v>0</v>
      </c>
      <c r="K274" s="216"/>
      <c r="L274" s="41"/>
      <c r="M274" s="217" t="s">
        <v>1</v>
      </c>
      <c r="N274" s="218" t="s">
        <v>40</v>
      </c>
      <c r="O274" s="88"/>
      <c r="P274" s="219">
        <f>O274*H274</f>
        <v>0</v>
      </c>
      <c r="Q274" s="219">
        <v>0</v>
      </c>
      <c r="R274" s="219">
        <f>Q274*H274</f>
        <v>0</v>
      </c>
      <c r="S274" s="219">
        <v>0</v>
      </c>
      <c r="T274" s="220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1" t="s">
        <v>638</v>
      </c>
      <c r="AT274" s="221" t="s">
        <v>128</v>
      </c>
      <c r="AU274" s="221" t="s">
        <v>82</v>
      </c>
      <c r="AY274" s="14" t="s">
        <v>126</v>
      </c>
      <c r="BE274" s="222">
        <f>IF(N274="základní",J274,0)</f>
        <v>0</v>
      </c>
      <c r="BF274" s="222">
        <f>IF(N274="snížená",J274,0)</f>
        <v>0</v>
      </c>
      <c r="BG274" s="222">
        <f>IF(N274="zákl. přenesená",J274,0)</f>
        <v>0</v>
      </c>
      <c r="BH274" s="222">
        <f>IF(N274="sníž. přenesená",J274,0)</f>
        <v>0</v>
      </c>
      <c r="BI274" s="222">
        <f>IF(N274="nulová",J274,0)</f>
        <v>0</v>
      </c>
      <c r="BJ274" s="14" t="s">
        <v>80</v>
      </c>
      <c r="BK274" s="222">
        <f>ROUND(I274*H274,2)</f>
        <v>0</v>
      </c>
      <c r="BL274" s="14" t="s">
        <v>638</v>
      </c>
      <c r="BM274" s="221" t="s">
        <v>639</v>
      </c>
    </row>
    <row r="275" s="12" customFormat="1" ht="22.8" customHeight="1">
      <c r="A275" s="12"/>
      <c r="B275" s="193"/>
      <c r="C275" s="194"/>
      <c r="D275" s="195" t="s">
        <v>74</v>
      </c>
      <c r="E275" s="207" t="s">
        <v>640</v>
      </c>
      <c r="F275" s="207" t="s">
        <v>641</v>
      </c>
      <c r="G275" s="194"/>
      <c r="H275" s="194"/>
      <c r="I275" s="197"/>
      <c r="J275" s="208">
        <f>BK275</f>
        <v>0</v>
      </c>
      <c r="K275" s="194"/>
      <c r="L275" s="199"/>
      <c r="M275" s="200"/>
      <c r="N275" s="201"/>
      <c r="O275" s="201"/>
      <c r="P275" s="202">
        <f>P276</f>
        <v>0</v>
      </c>
      <c r="Q275" s="201"/>
      <c r="R275" s="202">
        <f>R276</f>
        <v>0</v>
      </c>
      <c r="S275" s="201"/>
      <c r="T275" s="203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4" t="s">
        <v>145</v>
      </c>
      <c r="AT275" s="205" t="s">
        <v>74</v>
      </c>
      <c r="AU275" s="205" t="s">
        <v>80</v>
      </c>
      <c r="AY275" s="204" t="s">
        <v>126</v>
      </c>
      <c r="BK275" s="206">
        <f>BK276</f>
        <v>0</v>
      </c>
    </row>
    <row r="276" s="2" customFormat="1" ht="16.5" customHeight="1">
      <c r="A276" s="35"/>
      <c r="B276" s="36"/>
      <c r="C276" s="209" t="s">
        <v>642</v>
      </c>
      <c r="D276" s="209" t="s">
        <v>128</v>
      </c>
      <c r="E276" s="210" t="s">
        <v>643</v>
      </c>
      <c r="F276" s="211" t="s">
        <v>644</v>
      </c>
      <c r="G276" s="212" t="s">
        <v>637</v>
      </c>
      <c r="H276" s="213">
        <v>1</v>
      </c>
      <c r="I276" s="214"/>
      <c r="J276" s="215">
        <f>ROUND(I276*H276,2)</f>
        <v>0</v>
      </c>
      <c r="K276" s="216"/>
      <c r="L276" s="41"/>
      <c r="M276" s="217" t="s">
        <v>1</v>
      </c>
      <c r="N276" s="218" t="s">
        <v>40</v>
      </c>
      <c r="O276" s="88"/>
      <c r="P276" s="219">
        <f>O276*H276</f>
        <v>0</v>
      </c>
      <c r="Q276" s="219">
        <v>0</v>
      </c>
      <c r="R276" s="219">
        <f>Q276*H276</f>
        <v>0</v>
      </c>
      <c r="S276" s="219">
        <v>0</v>
      </c>
      <c r="T276" s="220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1" t="s">
        <v>638</v>
      </c>
      <c r="AT276" s="221" t="s">
        <v>128</v>
      </c>
      <c r="AU276" s="221" t="s">
        <v>82</v>
      </c>
      <c r="AY276" s="14" t="s">
        <v>126</v>
      </c>
      <c r="BE276" s="222">
        <f>IF(N276="základní",J276,0)</f>
        <v>0</v>
      </c>
      <c r="BF276" s="222">
        <f>IF(N276="snížená",J276,0)</f>
        <v>0</v>
      </c>
      <c r="BG276" s="222">
        <f>IF(N276="zákl. přenesená",J276,0)</f>
        <v>0</v>
      </c>
      <c r="BH276" s="222">
        <f>IF(N276="sníž. přenesená",J276,0)</f>
        <v>0</v>
      </c>
      <c r="BI276" s="222">
        <f>IF(N276="nulová",J276,0)</f>
        <v>0</v>
      </c>
      <c r="BJ276" s="14" t="s">
        <v>80</v>
      </c>
      <c r="BK276" s="222">
        <f>ROUND(I276*H276,2)</f>
        <v>0</v>
      </c>
      <c r="BL276" s="14" t="s">
        <v>638</v>
      </c>
      <c r="BM276" s="221" t="s">
        <v>645</v>
      </c>
    </row>
    <row r="277" s="12" customFormat="1" ht="22.8" customHeight="1">
      <c r="A277" s="12"/>
      <c r="B277" s="193"/>
      <c r="C277" s="194"/>
      <c r="D277" s="195" t="s">
        <v>74</v>
      </c>
      <c r="E277" s="207" t="s">
        <v>646</v>
      </c>
      <c r="F277" s="207" t="s">
        <v>647</v>
      </c>
      <c r="G277" s="194"/>
      <c r="H277" s="194"/>
      <c r="I277" s="197"/>
      <c r="J277" s="208">
        <f>BK277</f>
        <v>0</v>
      </c>
      <c r="K277" s="194"/>
      <c r="L277" s="199"/>
      <c r="M277" s="200"/>
      <c r="N277" s="201"/>
      <c r="O277" s="201"/>
      <c r="P277" s="202">
        <f>P278</f>
        <v>0</v>
      </c>
      <c r="Q277" s="201"/>
      <c r="R277" s="202">
        <f>R278</f>
        <v>0</v>
      </c>
      <c r="S277" s="201"/>
      <c r="T277" s="203">
        <f>T278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4" t="s">
        <v>145</v>
      </c>
      <c r="AT277" s="205" t="s">
        <v>74</v>
      </c>
      <c r="AU277" s="205" t="s">
        <v>80</v>
      </c>
      <c r="AY277" s="204" t="s">
        <v>126</v>
      </c>
      <c r="BK277" s="206">
        <f>BK278</f>
        <v>0</v>
      </c>
    </row>
    <row r="278" s="2" customFormat="1" ht="16.5" customHeight="1">
      <c r="A278" s="35"/>
      <c r="B278" s="36"/>
      <c r="C278" s="209" t="s">
        <v>648</v>
      </c>
      <c r="D278" s="209" t="s">
        <v>128</v>
      </c>
      <c r="E278" s="210" t="s">
        <v>649</v>
      </c>
      <c r="F278" s="211" t="s">
        <v>650</v>
      </c>
      <c r="G278" s="212" t="s">
        <v>637</v>
      </c>
      <c r="H278" s="213">
        <v>1</v>
      </c>
      <c r="I278" s="214"/>
      <c r="J278" s="215">
        <f>ROUND(I278*H278,2)</f>
        <v>0</v>
      </c>
      <c r="K278" s="216"/>
      <c r="L278" s="41"/>
      <c r="M278" s="234" t="s">
        <v>1</v>
      </c>
      <c r="N278" s="235" t="s">
        <v>40</v>
      </c>
      <c r="O278" s="236"/>
      <c r="P278" s="237">
        <f>O278*H278</f>
        <v>0</v>
      </c>
      <c r="Q278" s="237">
        <v>0</v>
      </c>
      <c r="R278" s="237">
        <f>Q278*H278</f>
        <v>0</v>
      </c>
      <c r="S278" s="237">
        <v>0</v>
      </c>
      <c r="T278" s="238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1" t="s">
        <v>638</v>
      </c>
      <c r="AT278" s="221" t="s">
        <v>128</v>
      </c>
      <c r="AU278" s="221" t="s">
        <v>82</v>
      </c>
      <c r="AY278" s="14" t="s">
        <v>126</v>
      </c>
      <c r="BE278" s="222">
        <f>IF(N278="základní",J278,0)</f>
        <v>0</v>
      </c>
      <c r="BF278" s="222">
        <f>IF(N278="snížená",J278,0)</f>
        <v>0</v>
      </c>
      <c r="BG278" s="222">
        <f>IF(N278="zákl. přenesená",J278,0)</f>
        <v>0</v>
      </c>
      <c r="BH278" s="222">
        <f>IF(N278="sníž. přenesená",J278,0)</f>
        <v>0</v>
      </c>
      <c r="BI278" s="222">
        <f>IF(N278="nulová",J278,0)</f>
        <v>0</v>
      </c>
      <c r="BJ278" s="14" t="s">
        <v>80</v>
      </c>
      <c r="BK278" s="222">
        <f>ROUND(I278*H278,2)</f>
        <v>0</v>
      </c>
      <c r="BL278" s="14" t="s">
        <v>638</v>
      </c>
      <c r="BM278" s="221" t="s">
        <v>651</v>
      </c>
    </row>
    <row r="279" s="2" customFormat="1" ht="6.96" customHeight="1">
      <c r="A279" s="35"/>
      <c r="B279" s="63"/>
      <c r="C279" s="64"/>
      <c r="D279" s="64"/>
      <c r="E279" s="64"/>
      <c r="F279" s="64"/>
      <c r="G279" s="64"/>
      <c r="H279" s="64"/>
      <c r="I279" s="64"/>
      <c r="J279" s="64"/>
      <c r="K279" s="64"/>
      <c r="L279" s="41"/>
      <c r="M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</row>
  </sheetData>
  <sheetProtection sheet="1" autoFilter="0" formatColumns="0" formatRows="0" objects="1" scenarios="1" spinCount="100000" saltValue="O2HYFH9jG2BR7y63wutIQjmS2CIxSbRlWS9uhU9JlkGLyIM6JlMuSThktuGlafOnOByb2WE9D4Y10C67amMVTw==" hashValue="e2AEFTkhfU6Y1LCKU+YbNyL80mEXdPGnB3RManGdobjC4BvE/3RfS9rVFNDYF/FHDT0IgE+MP8MW8cL1Sy760Q==" algorithmName="SHA-512" password="CC35"/>
  <autoFilter ref="C133:K278"/>
  <mergeCells count="6">
    <mergeCell ref="E7:H7"/>
    <mergeCell ref="E16:H16"/>
    <mergeCell ref="E25:H25"/>
    <mergeCell ref="E85:H85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 Kovář</dc:creator>
  <cp:lastModifiedBy>Karel Kovář</cp:lastModifiedBy>
  <dcterms:created xsi:type="dcterms:W3CDTF">2026-01-31T12:22:15Z</dcterms:created>
  <dcterms:modified xsi:type="dcterms:W3CDTF">2026-01-31T12:22:17Z</dcterms:modified>
</cp:coreProperties>
</file>